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B999E042-D61F-48A8-89D1-3BFB2BFD19E2}" xr6:coauthVersionLast="47" xr6:coauthVersionMax="47" xr10:uidLastSave="{00000000-0000-0000-0000-000000000000}"/>
  <bookViews>
    <workbookView xWindow="-108" yWindow="-108" windowWidth="23256" windowHeight="12576" tabRatio="783" xr2:uid="{00000000-000D-0000-FFFF-FFFF00000000}"/>
  </bookViews>
  <sheets>
    <sheet name="Общий рейтинг ОУ" sheetId="26" r:id="rId1"/>
    <sheet name="IT-опрос" sheetId="27" r:id="rId2"/>
    <sheet name="Общий свод данных" sheetId="11" r:id="rId3"/>
    <sheet name="Информация для bus.gov" sheetId="23" r:id="rId4"/>
  </sheets>
  <definedNames>
    <definedName name="_xlnm._FilterDatabase" localSheetId="0" hidden="1">'Общий рейтинг ОУ'!$B$1:$V$4</definedName>
    <definedName name="_xlnm._FilterDatabase" localSheetId="2" hidden="1">'Общий свод данных'!$A$1:$AF$168</definedName>
  </definedNames>
  <calcPr calcId="191029"/>
</workbook>
</file>

<file path=xl/calcChain.xml><?xml version="1.0" encoding="utf-8"?>
<calcChain xmlns="http://schemas.openxmlformats.org/spreadsheetml/2006/main">
  <c r="AB63" i="23" l="1"/>
  <c r="AA63" i="23"/>
  <c r="V32" i="26"/>
  <c r="D19" i="23" l="1"/>
  <c r="D22" i="23" s="1"/>
  <c r="D5" i="23"/>
  <c r="D18" i="23"/>
  <c r="D7" i="23"/>
  <c r="D11" i="23" s="1"/>
  <c r="D12" i="23"/>
  <c r="D16" i="23" s="1"/>
  <c r="D24" i="23"/>
  <c r="D29" i="23"/>
  <c r="D23" i="23" l="1"/>
  <c r="D28" i="23"/>
  <c r="E5" i="23"/>
  <c r="F5" i="23"/>
  <c r="G5" i="23"/>
  <c r="H5" i="23"/>
  <c r="I5" i="23"/>
  <c r="J5" i="23"/>
  <c r="K5" i="23"/>
  <c r="L5" i="23"/>
  <c r="M5" i="23"/>
  <c r="N5" i="23"/>
  <c r="O5" i="23"/>
  <c r="P5" i="23"/>
  <c r="Q5" i="23"/>
  <c r="R5" i="23"/>
  <c r="S5" i="23"/>
  <c r="T5" i="23"/>
  <c r="U5" i="23"/>
  <c r="V5" i="23"/>
  <c r="W5" i="23"/>
  <c r="X5" i="23"/>
  <c r="Y5" i="23"/>
  <c r="Z5" i="23"/>
  <c r="AA5" i="23"/>
  <c r="AB5" i="23"/>
  <c r="AC5" i="23"/>
  <c r="AD5" i="23"/>
  <c r="AE5" i="23"/>
  <c r="AF5" i="23"/>
  <c r="E7" i="23"/>
  <c r="E11" i="23" s="1"/>
  <c r="F7" i="23"/>
  <c r="F11" i="23" s="1"/>
  <c r="G7" i="23"/>
  <c r="H7" i="23"/>
  <c r="I7" i="23"/>
  <c r="J7" i="23"/>
  <c r="K7" i="23"/>
  <c r="L7" i="23"/>
  <c r="L11" i="23" s="1"/>
  <c r="M7" i="23"/>
  <c r="M11" i="23" s="1"/>
  <c r="N7" i="23"/>
  <c r="N11" i="23" s="1"/>
  <c r="O7" i="23"/>
  <c r="P7" i="23"/>
  <c r="Q7" i="23"/>
  <c r="R7" i="23"/>
  <c r="S7" i="23"/>
  <c r="T7" i="23"/>
  <c r="T11" i="23" s="1"/>
  <c r="U7" i="23"/>
  <c r="U11" i="23" s="1"/>
  <c r="V7" i="23"/>
  <c r="V11" i="23" s="1"/>
  <c r="W7" i="23"/>
  <c r="X7" i="23"/>
  <c r="Y7" i="23"/>
  <c r="Z7" i="23"/>
  <c r="AA7" i="23"/>
  <c r="AB7" i="23"/>
  <c r="AB11" i="23" s="1"/>
  <c r="AC7" i="23"/>
  <c r="AC11" i="23" s="1"/>
  <c r="AD7" i="23"/>
  <c r="AD11" i="23" s="1"/>
  <c r="AE7" i="23"/>
  <c r="AF7" i="23"/>
  <c r="G11" i="23"/>
  <c r="H11" i="23"/>
  <c r="I11" i="23"/>
  <c r="J11" i="23"/>
  <c r="K11" i="23"/>
  <c r="O11" i="23"/>
  <c r="P11" i="23"/>
  <c r="Q11" i="23"/>
  <c r="R11" i="23"/>
  <c r="S11" i="23"/>
  <c r="W11" i="23"/>
  <c r="X11" i="23"/>
  <c r="Y11" i="23"/>
  <c r="Z11" i="23"/>
  <c r="AA11" i="23"/>
  <c r="AE11" i="23"/>
  <c r="AF11" i="23"/>
  <c r="E12" i="23"/>
  <c r="E16" i="23" s="1"/>
  <c r="F12" i="23"/>
  <c r="F16" i="23" s="1"/>
  <c r="G12" i="23"/>
  <c r="H12" i="23"/>
  <c r="I12" i="23"/>
  <c r="J12" i="23"/>
  <c r="K12" i="23"/>
  <c r="L12" i="23"/>
  <c r="L16" i="23" s="1"/>
  <c r="M12" i="23"/>
  <c r="M16" i="23" s="1"/>
  <c r="N12" i="23"/>
  <c r="N16" i="23" s="1"/>
  <c r="O12" i="23"/>
  <c r="P12" i="23"/>
  <c r="Q12" i="23"/>
  <c r="R12" i="23"/>
  <c r="S12" i="23"/>
  <c r="T12" i="23"/>
  <c r="T6" i="23" s="1"/>
  <c r="U12" i="23"/>
  <c r="U16" i="23" s="1"/>
  <c r="V12" i="23"/>
  <c r="V16" i="23" s="1"/>
  <c r="W12" i="23"/>
  <c r="X12" i="23"/>
  <c r="Y12" i="23"/>
  <c r="Z12" i="23"/>
  <c r="AA12" i="23"/>
  <c r="AB12" i="23"/>
  <c r="AB16" i="23" s="1"/>
  <c r="AC12" i="23"/>
  <c r="AC16" i="23" s="1"/>
  <c r="AD12" i="23"/>
  <c r="AD16" i="23" s="1"/>
  <c r="AE12" i="23"/>
  <c r="AF12" i="23"/>
  <c r="G16" i="23"/>
  <c r="H16" i="23"/>
  <c r="I16" i="23"/>
  <c r="J16" i="23"/>
  <c r="K16" i="23"/>
  <c r="O16" i="23"/>
  <c r="P16" i="23"/>
  <c r="Q16" i="23"/>
  <c r="R16" i="23"/>
  <c r="S16" i="23"/>
  <c r="W16" i="23"/>
  <c r="X16" i="23"/>
  <c r="Y16" i="23"/>
  <c r="Z16" i="23"/>
  <c r="AA16" i="23"/>
  <c r="AE16" i="23"/>
  <c r="AF16" i="23"/>
  <c r="E19" i="23"/>
  <c r="E22" i="23" s="1"/>
  <c r="F19" i="23"/>
  <c r="F22" i="23" s="1"/>
  <c r="G19" i="23"/>
  <c r="H19" i="23"/>
  <c r="I19" i="23"/>
  <c r="J19" i="23"/>
  <c r="K19" i="23"/>
  <c r="L19" i="23"/>
  <c r="L22" i="23" s="1"/>
  <c r="M19" i="23"/>
  <c r="M22" i="23" s="1"/>
  <c r="N19" i="23"/>
  <c r="N22" i="23" s="1"/>
  <c r="O19" i="23"/>
  <c r="P19" i="23"/>
  <c r="Q19" i="23"/>
  <c r="R19" i="23"/>
  <c r="S19" i="23"/>
  <c r="T19" i="23"/>
  <c r="T22" i="23" s="1"/>
  <c r="U19" i="23"/>
  <c r="U22" i="23" s="1"/>
  <c r="V19" i="23"/>
  <c r="V22" i="23" s="1"/>
  <c r="W19" i="23"/>
  <c r="X19" i="23"/>
  <c r="Y19" i="23"/>
  <c r="Z19" i="23"/>
  <c r="AA19" i="23"/>
  <c r="AB19" i="23"/>
  <c r="AB22" i="23" s="1"/>
  <c r="AC19" i="23"/>
  <c r="AC22" i="23" s="1"/>
  <c r="AD19" i="23"/>
  <c r="AD22" i="23" s="1"/>
  <c r="AE19" i="23"/>
  <c r="AF19" i="23"/>
  <c r="G22" i="23"/>
  <c r="H22" i="23"/>
  <c r="I22" i="23"/>
  <c r="J22" i="23"/>
  <c r="K22" i="23"/>
  <c r="O22" i="23"/>
  <c r="P22" i="23"/>
  <c r="Q22" i="23"/>
  <c r="R22" i="23"/>
  <c r="S22" i="23"/>
  <c r="W22" i="23"/>
  <c r="X22" i="23"/>
  <c r="Y22" i="23"/>
  <c r="Z22" i="23"/>
  <c r="AA22" i="23"/>
  <c r="AE22" i="23"/>
  <c r="AF22" i="23"/>
  <c r="E24" i="23"/>
  <c r="E28" i="23" s="1"/>
  <c r="F24" i="23"/>
  <c r="F28" i="23" s="1"/>
  <c r="G24" i="23"/>
  <c r="H24" i="23"/>
  <c r="H28" i="23" s="1"/>
  <c r="J24" i="23"/>
  <c r="J28" i="23" s="1"/>
  <c r="K24" i="23"/>
  <c r="L24" i="23"/>
  <c r="M24" i="23"/>
  <c r="M28" i="23" s="1"/>
  <c r="N24" i="23"/>
  <c r="N28" i="23" s="1"/>
  <c r="O24" i="23"/>
  <c r="O28" i="23" s="1"/>
  <c r="P24" i="23"/>
  <c r="Q24" i="23"/>
  <c r="Q28" i="23" s="1"/>
  <c r="R24" i="23"/>
  <c r="R28" i="23" s="1"/>
  <c r="S24" i="23"/>
  <c r="T24" i="23"/>
  <c r="U24" i="23"/>
  <c r="U28" i="23" s="1"/>
  <c r="V24" i="23"/>
  <c r="V28" i="23" s="1"/>
  <c r="W24" i="23"/>
  <c r="W28" i="23" s="1"/>
  <c r="X24" i="23"/>
  <c r="Y24" i="23"/>
  <c r="Y28" i="23" s="1"/>
  <c r="Z24" i="23"/>
  <c r="Z28" i="23" s="1"/>
  <c r="AA24" i="23"/>
  <c r="AB24" i="23"/>
  <c r="AC24" i="23"/>
  <c r="AC28" i="23" s="1"/>
  <c r="AD24" i="23"/>
  <c r="AD28" i="23" s="1"/>
  <c r="AE24" i="23"/>
  <c r="AE28" i="23" s="1"/>
  <c r="AF24" i="23"/>
  <c r="G28" i="23"/>
  <c r="I28" i="23"/>
  <c r="K28" i="23"/>
  <c r="L28" i="23"/>
  <c r="P28" i="23"/>
  <c r="S28" i="23"/>
  <c r="T28" i="23"/>
  <c r="X28" i="23"/>
  <c r="AA28" i="23"/>
  <c r="AB28" i="23"/>
  <c r="AF28" i="23"/>
  <c r="E29" i="23"/>
  <c r="E33" i="23" s="1"/>
  <c r="F29" i="23"/>
  <c r="G29" i="23"/>
  <c r="G33" i="23" s="1"/>
  <c r="H29" i="23"/>
  <c r="H33" i="23" s="1"/>
  <c r="I29" i="23"/>
  <c r="I33" i="23" s="1"/>
  <c r="J29" i="23"/>
  <c r="K29" i="23"/>
  <c r="K33" i="23" s="1"/>
  <c r="L29" i="23"/>
  <c r="L33" i="23" s="1"/>
  <c r="M29" i="23"/>
  <c r="M33" i="23" s="1"/>
  <c r="N29" i="23"/>
  <c r="O29" i="23"/>
  <c r="O33" i="23" s="1"/>
  <c r="P29" i="23"/>
  <c r="P33" i="23" s="1"/>
  <c r="Q29" i="23"/>
  <c r="Q33" i="23" s="1"/>
  <c r="S29" i="23"/>
  <c r="T29" i="23"/>
  <c r="T33" i="23" s="1"/>
  <c r="U29" i="23"/>
  <c r="V29" i="23"/>
  <c r="V33" i="23" s="1"/>
  <c r="W29" i="23"/>
  <c r="X29" i="23"/>
  <c r="X33" i="23" s="1"/>
  <c r="Y29" i="23"/>
  <c r="Y33" i="23" s="1"/>
  <c r="Z29" i="23"/>
  <c r="Z33" i="23" s="1"/>
  <c r="AA29" i="23"/>
  <c r="AB29" i="23"/>
  <c r="AB33" i="23" s="1"/>
  <c r="AC29" i="23"/>
  <c r="AD29" i="23"/>
  <c r="AD33" i="23" s="1"/>
  <c r="AE29" i="23"/>
  <c r="AF29" i="23"/>
  <c r="AF33" i="23" s="1"/>
  <c r="F33" i="23"/>
  <c r="J33" i="23"/>
  <c r="N33" i="23"/>
  <c r="R33" i="23"/>
  <c r="S33" i="23"/>
  <c r="U33" i="23"/>
  <c r="W33" i="23"/>
  <c r="AA33" i="23"/>
  <c r="AC33" i="23"/>
  <c r="AE33" i="23"/>
  <c r="E41" i="23"/>
  <c r="E40" i="23" s="1"/>
  <c r="F41" i="23"/>
  <c r="F40" i="23" s="1"/>
  <c r="G41" i="23"/>
  <c r="G40" i="23" s="1"/>
  <c r="H41" i="23"/>
  <c r="H40" i="23" s="1"/>
  <c r="I41" i="23"/>
  <c r="I40" i="23" s="1"/>
  <c r="J41" i="23"/>
  <c r="J40" i="23" s="1"/>
  <c r="K41" i="23"/>
  <c r="K40" i="23" s="1"/>
  <c r="L41" i="23"/>
  <c r="L40" i="23" s="1"/>
  <c r="M41" i="23"/>
  <c r="M40" i="23" s="1"/>
  <c r="N41" i="23"/>
  <c r="N40" i="23" s="1"/>
  <c r="O41" i="23"/>
  <c r="O40" i="23" s="1"/>
  <c r="P41" i="23"/>
  <c r="P40" i="23" s="1"/>
  <c r="Q41" i="23"/>
  <c r="Q40" i="23" s="1"/>
  <c r="R41" i="23"/>
  <c r="R40" i="23" s="1"/>
  <c r="S41" i="23"/>
  <c r="S40" i="23" s="1"/>
  <c r="T41" i="23"/>
  <c r="T40" i="23" s="1"/>
  <c r="U41" i="23"/>
  <c r="U40" i="23" s="1"/>
  <c r="V41" i="23"/>
  <c r="V40" i="23" s="1"/>
  <c r="W41" i="23"/>
  <c r="W40" i="23" s="1"/>
  <c r="X41" i="23"/>
  <c r="X40" i="23" s="1"/>
  <c r="Y41" i="23"/>
  <c r="Y40" i="23" s="1"/>
  <c r="Z41" i="23"/>
  <c r="Z40" i="23" s="1"/>
  <c r="AA41" i="23"/>
  <c r="AA40" i="23" s="1"/>
  <c r="AB41" i="23"/>
  <c r="AB40" i="23" s="1"/>
  <c r="AC41" i="23"/>
  <c r="AC40" i="23" s="1"/>
  <c r="AD41" i="23"/>
  <c r="AD40" i="23" s="1"/>
  <c r="AE41" i="23"/>
  <c r="AE40" i="23" s="1"/>
  <c r="AF41" i="23"/>
  <c r="AF40" i="23" s="1"/>
  <c r="E44" i="23"/>
  <c r="I44" i="23"/>
  <c r="J44" i="23"/>
  <c r="K44" i="23"/>
  <c r="L44" i="23"/>
  <c r="M44" i="23"/>
  <c r="Q44" i="23"/>
  <c r="R44" i="23"/>
  <c r="S44" i="23"/>
  <c r="T44" i="23"/>
  <c r="U44" i="23"/>
  <c r="Y44" i="23"/>
  <c r="Z44" i="23"/>
  <c r="AA44" i="23"/>
  <c r="AB44" i="23"/>
  <c r="AC44" i="23"/>
  <c r="E46" i="23"/>
  <c r="E51" i="23" s="1"/>
  <c r="F46" i="23"/>
  <c r="F51" i="23" s="1"/>
  <c r="H46" i="23"/>
  <c r="H51" i="23" s="1"/>
  <c r="I46" i="23"/>
  <c r="J46" i="23"/>
  <c r="J51" i="23" s="1"/>
  <c r="K46" i="23"/>
  <c r="M46" i="23"/>
  <c r="M53" i="23" s="1"/>
  <c r="M56" i="23" s="1"/>
  <c r="N46" i="23"/>
  <c r="N51" i="23" s="1"/>
  <c r="O46" i="23"/>
  <c r="O51" i="23" s="1"/>
  <c r="P46" i="23"/>
  <c r="P51" i="23" s="1"/>
  <c r="Q46" i="23"/>
  <c r="Q53" i="23" s="1"/>
  <c r="Q56" i="23" s="1"/>
  <c r="R46" i="23"/>
  <c r="R51" i="23" s="1"/>
  <c r="T46" i="23"/>
  <c r="U46" i="23"/>
  <c r="V46" i="23"/>
  <c r="W46" i="23"/>
  <c r="X46" i="23"/>
  <c r="Y46" i="23"/>
  <c r="Y51" i="23" s="1"/>
  <c r="Z46" i="23"/>
  <c r="Z51" i="23" s="1"/>
  <c r="AA46" i="23"/>
  <c r="AA51" i="23" s="1"/>
  <c r="AB46" i="23"/>
  <c r="AC46" i="23"/>
  <c r="AD46" i="23"/>
  <c r="AE46" i="23"/>
  <c r="AF46" i="23"/>
  <c r="G51" i="23"/>
  <c r="I51" i="23"/>
  <c r="K51" i="23"/>
  <c r="L51" i="23"/>
  <c r="S51" i="23"/>
  <c r="T51" i="23"/>
  <c r="U51" i="23"/>
  <c r="V51" i="23"/>
  <c r="W51" i="23"/>
  <c r="X51" i="23"/>
  <c r="AB51" i="23"/>
  <c r="AC51" i="23"/>
  <c r="AD51" i="23"/>
  <c r="AE51" i="23"/>
  <c r="AF51" i="23"/>
  <c r="K53" i="23"/>
  <c r="K56" i="23" s="1"/>
  <c r="AA53" i="23"/>
  <c r="AA56" i="23" s="1"/>
  <c r="E58" i="23"/>
  <c r="E57" i="23" s="1"/>
  <c r="F58" i="23"/>
  <c r="F57" i="23" s="1"/>
  <c r="G58" i="23"/>
  <c r="G57" i="23" s="1"/>
  <c r="H58" i="23"/>
  <c r="H57" i="23" s="1"/>
  <c r="I58" i="23"/>
  <c r="I57" i="23" s="1"/>
  <c r="J58" i="23"/>
  <c r="J57" i="23" s="1"/>
  <c r="K58" i="23"/>
  <c r="K57" i="23" s="1"/>
  <c r="L58" i="23"/>
  <c r="L57" i="23" s="1"/>
  <c r="M58" i="23"/>
  <c r="M57" i="23" s="1"/>
  <c r="N58" i="23"/>
  <c r="N57" i="23" s="1"/>
  <c r="O58" i="23"/>
  <c r="O57" i="23" s="1"/>
  <c r="P58" i="23"/>
  <c r="P57" i="23" s="1"/>
  <c r="Q58" i="23"/>
  <c r="Q57" i="23" s="1"/>
  <c r="R58" i="23"/>
  <c r="R57" i="23" s="1"/>
  <c r="S58" i="23"/>
  <c r="S57" i="23" s="1"/>
  <c r="T58" i="23"/>
  <c r="T57" i="23" s="1"/>
  <c r="U58" i="23"/>
  <c r="U57" i="23" s="1"/>
  <c r="V58" i="23"/>
  <c r="V57" i="23" s="1"/>
  <c r="W58" i="23"/>
  <c r="W57" i="23" s="1"/>
  <c r="X58" i="23"/>
  <c r="X57" i="23" s="1"/>
  <c r="Y58" i="23"/>
  <c r="Y57" i="23" s="1"/>
  <c r="Z58" i="23"/>
  <c r="Z57" i="23" s="1"/>
  <c r="AA58" i="23"/>
  <c r="AA57" i="23" s="1"/>
  <c r="AB58" i="23"/>
  <c r="AB57" i="23" s="1"/>
  <c r="AC58" i="23"/>
  <c r="AC57" i="23" s="1"/>
  <c r="AD58" i="23"/>
  <c r="AD57" i="23" s="1"/>
  <c r="AE58" i="23"/>
  <c r="AE57" i="23" s="1"/>
  <c r="AF58" i="23"/>
  <c r="AF57" i="23" s="1"/>
  <c r="F61" i="23"/>
  <c r="G61" i="23"/>
  <c r="H61" i="23"/>
  <c r="I61" i="23"/>
  <c r="J61" i="23"/>
  <c r="N61" i="23"/>
  <c r="O61" i="23"/>
  <c r="P61" i="23"/>
  <c r="Q61" i="23"/>
  <c r="R61" i="23"/>
  <c r="V61" i="23"/>
  <c r="W61" i="23"/>
  <c r="X61" i="23"/>
  <c r="Y61" i="23"/>
  <c r="Z61" i="23"/>
  <c r="AD61" i="23"/>
  <c r="AE61" i="23"/>
  <c r="AF61" i="23"/>
  <c r="E63" i="23"/>
  <c r="E62" i="23" s="1"/>
  <c r="F63" i="23"/>
  <c r="F62" i="23" s="1"/>
  <c r="G63" i="23"/>
  <c r="G62" i="23" s="1"/>
  <c r="H63" i="23"/>
  <c r="H62" i="23" s="1"/>
  <c r="I63" i="23"/>
  <c r="I62" i="23" s="1"/>
  <c r="J63" i="23"/>
  <c r="J62" i="23" s="1"/>
  <c r="K63" i="23"/>
  <c r="K62" i="23" s="1"/>
  <c r="L63" i="23"/>
  <c r="L62" i="23" s="1"/>
  <c r="M63" i="23"/>
  <c r="M62" i="23" s="1"/>
  <c r="N63" i="23"/>
  <c r="N62" i="23" s="1"/>
  <c r="O63" i="23"/>
  <c r="O62" i="23" s="1"/>
  <c r="P63" i="23"/>
  <c r="P62" i="23" s="1"/>
  <c r="Q63" i="23"/>
  <c r="Q62" i="23" s="1"/>
  <c r="R63" i="23"/>
  <c r="R62" i="23" s="1"/>
  <c r="S63" i="23"/>
  <c r="S62" i="23" s="1"/>
  <c r="T63" i="23"/>
  <c r="T62" i="23" s="1"/>
  <c r="U63" i="23"/>
  <c r="U62" i="23" s="1"/>
  <c r="V63" i="23"/>
  <c r="V62" i="23" s="1"/>
  <c r="W63" i="23"/>
  <c r="W62" i="23" s="1"/>
  <c r="X63" i="23"/>
  <c r="X62" i="23" s="1"/>
  <c r="Y63" i="23"/>
  <c r="Y62" i="23" s="1"/>
  <c r="Z63" i="23"/>
  <c r="Z62" i="23" s="1"/>
  <c r="AA62" i="23"/>
  <c r="AB62" i="23"/>
  <c r="AC63" i="23"/>
  <c r="AC62" i="23" s="1"/>
  <c r="AD63" i="23"/>
  <c r="AD62" i="23" s="1"/>
  <c r="AE63" i="23"/>
  <c r="AE62" i="23" s="1"/>
  <c r="AF63" i="23"/>
  <c r="AF62" i="23" s="1"/>
  <c r="F67" i="23"/>
  <c r="G67" i="23"/>
  <c r="H67" i="23"/>
  <c r="I67" i="23"/>
  <c r="J67" i="23"/>
  <c r="N67" i="23"/>
  <c r="O67" i="23"/>
  <c r="P67" i="23"/>
  <c r="Q67" i="23"/>
  <c r="R67" i="23"/>
  <c r="V67" i="23"/>
  <c r="W67" i="23"/>
  <c r="X67" i="23"/>
  <c r="Y67" i="23"/>
  <c r="Z67" i="23"/>
  <c r="AA67" i="23"/>
  <c r="AB67" i="23"/>
  <c r="AD67" i="23"/>
  <c r="AE67" i="23"/>
  <c r="AF67" i="23"/>
  <c r="E69" i="23"/>
  <c r="E68" i="23" s="1"/>
  <c r="F69" i="23"/>
  <c r="F68" i="23" s="1"/>
  <c r="G69" i="23"/>
  <c r="G68" i="23" s="1"/>
  <c r="H69" i="23"/>
  <c r="H68" i="23" s="1"/>
  <c r="I69" i="23"/>
  <c r="I68" i="23" s="1"/>
  <c r="J69" i="23"/>
  <c r="J68" i="23" s="1"/>
  <c r="K69" i="23"/>
  <c r="K68" i="23" s="1"/>
  <c r="L69" i="23"/>
  <c r="L68" i="23" s="1"/>
  <c r="M69" i="23"/>
  <c r="M68" i="23" s="1"/>
  <c r="N69" i="23"/>
  <c r="N68" i="23" s="1"/>
  <c r="O69" i="23"/>
  <c r="O68" i="23" s="1"/>
  <c r="P69" i="23"/>
  <c r="P68" i="23" s="1"/>
  <c r="Q69" i="23"/>
  <c r="Q68" i="23" s="1"/>
  <c r="R69" i="23"/>
  <c r="R68" i="23" s="1"/>
  <c r="S69" i="23"/>
  <c r="S68" i="23" s="1"/>
  <c r="T69" i="23"/>
  <c r="T68" i="23" s="1"/>
  <c r="U69" i="23"/>
  <c r="U68" i="23" s="1"/>
  <c r="V69" i="23"/>
  <c r="V68" i="23" s="1"/>
  <c r="W69" i="23"/>
  <c r="W68" i="23" s="1"/>
  <c r="X69" i="23"/>
  <c r="X68" i="23" s="1"/>
  <c r="Y69" i="23"/>
  <c r="Y68" i="23" s="1"/>
  <c r="Z69" i="23"/>
  <c r="Z68" i="23" s="1"/>
  <c r="AA69" i="23"/>
  <c r="AA68" i="23" s="1"/>
  <c r="AB69" i="23"/>
  <c r="AB68" i="23" s="1"/>
  <c r="AC69" i="23"/>
  <c r="AC68" i="23" s="1"/>
  <c r="AD69" i="23"/>
  <c r="AD68" i="23" s="1"/>
  <c r="AE69" i="23"/>
  <c r="AE68" i="23" s="1"/>
  <c r="AF69" i="23"/>
  <c r="AF68" i="23" s="1"/>
  <c r="F73" i="23"/>
  <c r="G73" i="23"/>
  <c r="H73" i="23"/>
  <c r="I73" i="23"/>
  <c r="J73" i="23"/>
  <c r="N73" i="23"/>
  <c r="O73" i="23"/>
  <c r="P73" i="23"/>
  <c r="Q73" i="23"/>
  <c r="R73" i="23"/>
  <c r="V73" i="23"/>
  <c r="W73" i="23"/>
  <c r="X73" i="23"/>
  <c r="Y73" i="23"/>
  <c r="Z73" i="23"/>
  <c r="AD73" i="23"/>
  <c r="AE73" i="23"/>
  <c r="AF73" i="23"/>
  <c r="E79" i="23"/>
  <c r="E78" i="23" s="1"/>
  <c r="F79" i="23"/>
  <c r="F78" i="23" s="1"/>
  <c r="G79" i="23"/>
  <c r="G78" i="23" s="1"/>
  <c r="H79" i="23"/>
  <c r="H78" i="23" s="1"/>
  <c r="I79" i="23"/>
  <c r="I78" i="23" s="1"/>
  <c r="J79" i="23"/>
  <c r="J78" i="23" s="1"/>
  <c r="K79" i="23"/>
  <c r="K78" i="23" s="1"/>
  <c r="L79" i="23"/>
  <c r="L78" i="23" s="1"/>
  <c r="M79" i="23"/>
  <c r="M78" i="23" s="1"/>
  <c r="N79" i="23"/>
  <c r="N78" i="23" s="1"/>
  <c r="O79" i="23"/>
  <c r="O78" i="23" s="1"/>
  <c r="P79" i="23"/>
  <c r="P78" i="23" s="1"/>
  <c r="Q79" i="23"/>
  <c r="Q78" i="23" s="1"/>
  <c r="R79" i="23"/>
  <c r="R78" i="23" s="1"/>
  <c r="S79" i="23"/>
  <c r="S78" i="23" s="1"/>
  <c r="T79" i="23"/>
  <c r="T78" i="23" s="1"/>
  <c r="U79" i="23"/>
  <c r="U78" i="23" s="1"/>
  <c r="V78" i="23"/>
  <c r="W79" i="23"/>
  <c r="W78" i="23" s="1"/>
  <c r="X79" i="23"/>
  <c r="X78" i="23" s="1"/>
  <c r="Y79" i="23"/>
  <c r="Y78" i="23" s="1"/>
  <c r="Z79" i="23"/>
  <c r="Z78" i="23" s="1"/>
  <c r="AA79" i="23"/>
  <c r="AA78" i="23" s="1"/>
  <c r="AB79" i="23"/>
  <c r="AB78" i="23" s="1"/>
  <c r="AC79" i="23"/>
  <c r="AC78" i="23" s="1"/>
  <c r="AD79" i="23"/>
  <c r="AD78" i="23" s="1"/>
  <c r="AE79" i="23"/>
  <c r="AE78" i="23" s="1"/>
  <c r="AF79" i="23"/>
  <c r="AF78" i="23" s="1"/>
  <c r="F83" i="23"/>
  <c r="I83" i="23"/>
  <c r="M83" i="23"/>
  <c r="Q83" i="23"/>
  <c r="Y83" i="23"/>
  <c r="AC83" i="23"/>
  <c r="E85" i="23"/>
  <c r="E84" i="23" s="1"/>
  <c r="F85" i="23"/>
  <c r="F84" i="23" s="1"/>
  <c r="G85" i="23"/>
  <c r="G84" i="23" s="1"/>
  <c r="H85" i="23"/>
  <c r="H84" i="23" s="1"/>
  <c r="I85" i="23"/>
  <c r="I84" i="23" s="1"/>
  <c r="J85" i="23"/>
  <c r="J84" i="23" s="1"/>
  <c r="K85" i="23"/>
  <c r="K84" i="23" s="1"/>
  <c r="L85" i="23"/>
  <c r="L84" i="23" s="1"/>
  <c r="M85" i="23"/>
  <c r="M84" i="23" s="1"/>
  <c r="N85" i="23"/>
  <c r="N84" i="23" s="1"/>
  <c r="O85" i="23"/>
  <c r="O84" i="23" s="1"/>
  <c r="P85" i="23"/>
  <c r="P84" i="23" s="1"/>
  <c r="Q85" i="23"/>
  <c r="Q84" i="23" s="1"/>
  <c r="R85" i="23"/>
  <c r="R84" i="23" s="1"/>
  <c r="S85" i="23"/>
  <c r="S84" i="23" s="1"/>
  <c r="T85" i="23"/>
  <c r="T84" i="23" s="1"/>
  <c r="U85" i="23"/>
  <c r="U84" i="23" s="1"/>
  <c r="V85" i="23"/>
  <c r="V84" i="23" s="1"/>
  <c r="W85" i="23"/>
  <c r="W84" i="23" s="1"/>
  <c r="X85" i="23"/>
  <c r="X84" i="23" s="1"/>
  <c r="Y85" i="23"/>
  <c r="Y84" i="23" s="1"/>
  <c r="Z85" i="23"/>
  <c r="Z84" i="23" s="1"/>
  <c r="AA85" i="23"/>
  <c r="AA84" i="23" s="1"/>
  <c r="AB85" i="23"/>
  <c r="AB84" i="23" s="1"/>
  <c r="AC85" i="23"/>
  <c r="AC84" i="23" s="1"/>
  <c r="AD85" i="23"/>
  <c r="AD84" i="23" s="1"/>
  <c r="AE85" i="23"/>
  <c r="AE84" i="23" s="1"/>
  <c r="AF85" i="23"/>
  <c r="AF84" i="23" s="1"/>
  <c r="E89" i="23"/>
  <c r="F89" i="23"/>
  <c r="J89" i="23"/>
  <c r="K89" i="23"/>
  <c r="L89" i="23"/>
  <c r="M89" i="23"/>
  <c r="N89" i="23"/>
  <c r="R89" i="23"/>
  <c r="S89" i="23"/>
  <c r="T89" i="23"/>
  <c r="U89" i="23"/>
  <c r="V89" i="23"/>
  <c r="Z89" i="23"/>
  <c r="AA89" i="23"/>
  <c r="AB89" i="23"/>
  <c r="AC89" i="23"/>
  <c r="AD89" i="23"/>
  <c r="E91" i="23"/>
  <c r="E90" i="23" s="1"/>
  <c r="F91" i="23"/>
  <c r="F90" i="23" s="1"/>
  <c r="G91" i="23"/>
  <c r="G90" i="23" s="1"/>
  <c r="H91" i="23"/>
  <c r="H90" i="23" s="1"/>
  <c r="I91" i="23"/>
  <c r="I90" i="23" s="1"/>
  <c r="J91" i="23"/>
  <c r="J90" i="23" s="1"/>
  <c r="K91" i="23"/>
  <c r="K90" i="23" s="1"/>
  <c r="L91" i="23"/>
  <c r="L90" i="23" s="1"/>
  <c r="M90" i="23"/>
  <c r="N91" i="23"/>
  <c r="N90" i="23" s="1"/>
  <c r="O91" i="23"/>
  <c r="O90" i="23" s="1"/>
  <c r="P91" i="23"/>
  <c r="P90" i="23" s="1"/>
  <c r="Q91" i="23"/>
  <c r="Q90" i="23" s="1"/>
  <c r="R91" i="23"/>
  <c r="R90" i="23" s="1"/>
  <c r="S91" i="23"/>
  <c r="S90" i="23" s="1"/>
  <c r="T91" i="23"/>
  <c r="T90" i="23" s="1"/>
  <c r="U91" i="23"/>
  <c r="U90" i="23" s="1"/>
  <c r="V90" i="23"/>
  <c r="W91" i="23"/>
  <c r="W90" i="23" s="1"/>
  <c r="X91" i="23"/>
  <c r="X90" i="23" s="1"/>
  <c r="Y91" i="23"/>
  <c r="Y90" i="23" s="1"/>
  <c r="Z91" i="23"/>
  <c r="Z90" i="23" s="1"/>
  <c r="AA91" i="23"/>
  <c r="AA90" i="23" s="1"/>
  <c r="AB91" i="23"/>
  <c r="AB90" i="23" s="1"/>
  <c r="AC91" i="23"/>
  <c r="AC90" i="23" s="1"/>
  <c r="AD91" i="23"/>
  <c r="AD90" i="23" s="1"/>
  <c r="AE91" i="23"/>
  <c r="AE90" i="23" s="1"/>
  <c r="AF91" i="23"/>
  <c r="AF90" i="23" s="1"/>
  <c r="E95" i="23"/>
  <c r="F95" i="23"/>
  <c r="K95" i="23"/>
  <c r="M95" i="23"/>
  <c r="Q95" i="23"/>
  <c r="S95" i="23"/>
  <c r="U95" i="23"/>
  <c r="V95" i="23"/>
  <c r="Y95" i="23"/>
  <c r="AC95" i="23"/>
  <c r="E101" i="23"/>
  <c r="E100" i="23" s="1"/>
  <c r="F101" i="23"/>
  <c r="F100" i="23" s="1"/>
  <c r="G101" i="23"/>
  <c r="G100" i="23" s="1"/>
  <c r="H101" i="23"/>
  <c r="H100" i="23" s="1"/>
  <c r="I101" i="23"/>
  <c r="I100" i="23" s="1"/>
  <c r="J101" i="23"/>
  <c r="J100" i="23" s="1"/>
  <c r="K101" i="23"/>
  <c r="K100" i="23" s="1"/>
  <c r="L101" i="23"/>
  <c r="L100" i="23" s="1"/>
  <c r="M101" i="23"/>
  <c r="M100" i="23" s="1"/>
  <c r="N101" i="23"/>
  <c r="N100" i="23" s="1"/>
  <c r="O101" i="23"/>
  <c r="O100" i="23" s="1"/>
  <c r="P101" i="23"/>
  <c r="P100" i="23" s="1"/>
  <c r="Q101" i="23"/>
  <c r="Q100" i="23" s="1"/>
  <c r="R101" i="23"/>
  <c r="R100" i="23" s="1"/>
  <c r="S101" i="23"/>
  <c r="S100" i="23" s="1"/>
  <c r="T101" i="23"/>
  <c r="T100" i="23" s="1"/>
  <c r="U101" i="23"/>
  <c r="U100" i="23" s="1"/>
  <c r="V100" i="23"/>
  <c r="W101" i="23"/>
  <c r="W100" i="23" s="1"/>
  <c r="X101" i="23"/>
  <c r="X100" i="23" s="1"/>
  <c r="Y101" i="23"/>
  <c r="Y100" i="23" s="1"/>
  <c r="Z101" i="23"/>
  <c r="Z100" i="23" s="1"/>
  <c r="AA101" i="23"/>
  <c r="AA100" i="23" s="1"/>
  <c r="AB101" i="23"/>
  <c r="AB100" i="23" s="1"/>
  <c r="AC101" i="23"/>
  <c r="AC100" i="23" s="1"/>
  <c r="AD101" i="23"/>
  <c r="AD100" i="23" s="1"/>
  <c r="AE101" i="23"/>
  <c r="AE100" i="23" s="1"/>
  <c r="AF101" i="23"/>
  <c r="AF100" i="23" s="1"/>
  <c r="G105" i="23"/>
  <c r="H105" i="23"/>
  <c r="I105" i="23"/>
  <c r="J105" i="23"/>
  <c r="K105" i="23"/>
  <c r="O105" i="23"/>
  <c r="P105" i="23"/>
  <c r="Q105" i="23"/>
  <c r="R105" i="23"/>
  <c r="S105" i="23"/>
  <c r="V105" i="23"/>
  <c r="W105" i="23"/>
  <c r="X105" i="23"/>
  <c r="Y105" i="23"/>
  <c r="Z105" i="23"/>
  <c r="AA105" i="23"/>
  <c r="AE105" i="23"/>
  <c r="AF105" i="23"/>
  <c r="E107" i="23"/>
  <c r="E106" i="23" s="1"/>
  <c r="F106" i="23"/>
  <c r="G107" i="23"/>
  <c r="G106" i="23" s="1"/>
  <c r="H107" i="23"/>
  <c r="H106" i="23" s="1"/>
  <c r="I107" i="23"/>
  <c r="I106" i="23" s="1"/>
  <c r="J107" i="23"/>
  <c r="J106" i="23" s="1"/>
  <c r="K107" i="23"/>
  <c r="K106" i="23" s="1"/>
  <c r="L107" i="23"/>
  <c r="L106" i="23" s="1"/>
  <c r="M107" i="23"/>
  <c r="M106" i="23" s="1"/>
  <c r="N107" i="23"/>
  <c r="N106" i="23" s="1"/>
  <c r="O107" i="23"/>
  <c r="O106" i="23" s="1"/>
  <c r="P107" i="23"/>
  <c r="P106" i="23" s="1"/>
  <c r="Q107" i="23"/>
  <c r="Q106" i="23" s="1"/>
  <c r="R107" i="23"/>
  <c r="R106" i="23" s="1"/>
  <c r="S107" i="23"/>
  <c r="S106" i="23" s="1"/>
  <c r="T107" i="23"/>
  <c r="T106" i="23" s="1"/>
  <c r="U107" i="23"/>
  <c r="U106" i="23" s="1"/>
  <c r="V107" i="23"/>
  <c r="V106" i="23" s="1"/>
  <c r="W107" i="23"/>
  <c r="W106" i="23" s="1"/>
  <c r="X107" i="23"/>
  <c r="X106" i="23" s="1"/>
  <c r="Y107" i="23"/>
  <c r="Y106" i="23" s="1"/>
  <c r="Z107" i="23"/>
  <c r="Z106" i="23" s="1"/>
  <c r="AA107" i="23"/>
  <c r="AA106" i="23" s="1"/>
  <c r="AB107" i="23"/>
  <c r="AB106" i="23" s="1"/>
  <c r="AC107" i="23"/>
  <c r="AC106" i="23" s="1"/>
  <c r="AD107" i="23"/>
  <c r="AD106" i="23" s="1"/>
  <c r="AE107" i="23"/>
  <c r="AE106" i="23" s="1"/>
  <c r="AF107" i="23"/>
  <c r="AF106" i="23" s="1"/>
  <c r="F111" i="23"/>
  <c r="G111" i="23"/>
  <c r="H111" i="23"/>
  <c r="I111" i="23"/>
  <c r="J111" i="23"/>
  <c r="K111" i="23"/>
  <c r="O111" i="23"/>
  <c r="P111" i="23"/>
  <c r="Q111" i="23"/>
  <c r="R111" i="23"/>
  <c r="S111" i="23"/>
  <c r="W111" i="23"/>
  <c r="X111" i="23"/>
  <c r="Y111" i="23"/>
  <c r="Z111" i="23"/>
  <c r="AA111" i="23"/>
  <c r="AE111" i="23"/>
  <c r="AF111" i="23"/>
  <c r="E113" i="23"/>
  <c r="E112" i="23" s="1"/>
  <c r="F113" i="23"/>
  <c r="F112" i="23" s="1"/>
  <c r="G113" i="23"/>
  <c r="G112" i="23" s="1"/>
  <c r="G119" i="23" s="1"/>
  <c r="G122" i="23" s="1"/>
  <c r="H113" i="23"/>
  <c r="H112" i="23" s="1"/>
  <c r="I113" i="23"/>
  <c r="I112" i="23" s="1"/>
  <c r="J113" i="23"/>
  <c r="J112" i="23" s="1"/>
  <c r="K113" i="23"/>
  <c r="K112" i="23" s="1"/>
  <c r="K119" i="23" s="1"/>
  <c r="K122" i="23" s="1"/>
  <c r="L113" i="23"/>
  <c r="L112" i="23" s="1"/>
  <c r="M113" i="23"/>
  <c r="M112" i="23" s="1"/>
  <c r="M119" i="23" s="1"/>
  <c r="M122" i="23" s="1"/>
  <c r="N113" i="23"/>
  <c r="N112" i="23" s="1"/>
  <c r="O113" i="23"/>
  <c r="O112" i="23" s="1"/>
  <c r="O119" i="23" s="1"/>
  <c r="O122" i="23" s="1"/>
  <c r="P113" i="23"/>
  <c r="P112" i="23" s="1"/>
  <c r="Q113" i="23"/>
  <c r="Q112" i="23" s="1"/>
  <c r="Q119" i="23" s="1"/>
  <c r="Q122" i="23" s="1"/>
  <c r="R113" i="23"/>
  <c r="R112" i="23" s="1"/>
  <c r="S113" i="23"/>
  <c r="S112" i="23" s="1"/>
  <c r="S119" i="23" s="1"/>
  <c r="S122" i="23" s="1"/>
  <c r="T113" i="23"/>
  <c r="T112" i="23" s="1"/>
  <c r="U113" i="23"/>
  <c r="U112" i="23" s="1"/>
  <c r="U119" i="23" s="1"/>
  <c r="U122" i="23" s="1"/>
  <c r="V113" i="23"/>
  <c r="V112" i="23" s="1"/>
  <c r="W113" i="23"/>
  <c r="W112" i="23" s="1"/>
  <c r="W119" i="23" s="1"/>
  <c r="W122" i="23" s="1"/>
  <c r="X113" i="23"/>
  <c r="X112" i="23" s="1"/>
  <c r="Y113" i="23"/>
  <c r="Y112" i="23" s="1"/>
  <c r="Y119" i="23" s="1"/>
  <c r="Y122" i="23" s="1"/>
  <c r="Z113" i="23"/>
  <c r="Z112" i="23" s="1"/>
  <c r="AA113" i="23"/>
  <c r="AA112" i="23" s="1"/>
  <c r="AA119" i="23" s="1"/>
  <c r="AA122" i="23" s="1"/>
  <c r="AB112" i="23"/>
  <c r="AC113" i="23"/>
  <c r="AC112" i="23" s="1"/>
  <c r="AC119" i="23" s="1"/>
  <c r="AC122" i="23" s="1"/>
  <c r="AD113" i="23"/>
  <c r="AD112" i="23" s="1"/>
  <c r="AE113" i="23"/>
  <c r="AE112" i="23" s="1"/>
  <c r="AE119" i="23" s="1"/>
  <c r="AE122" i="23" s="1"/>
  <c r="AF113" i="23"/>
  <c r="AF112" i="23" s="1"/>
  <c r="G117" i="23"/>
  <c r="H117" i="23"/>
  <c r="I117" i="23"/>
  <c r="J117" i="23"/>
  <c r="K117" i="23"/>
  <c r="O117" i="23"/>
  <c r="P117" i="23"/>
  <c r="Q117" i="23"/>
  <c r="R117" i="23"/>
  <c r="S117" i="23"/>
  <c r="W117" i="23"/>
  <c r="X117" i="23"/>
  <c r="Y117" i="23"/>
  <c r="Z117" i="23"/>
  <c r="AA117" i="23"/>
  <c r="AB117" i="23"/>
  <c r="AE117" i="23"/>
  <c r="AF117" i="23"/>
  <c r="E119" i="23"/>
  <c r="E122" i="23" s="1"/>
  <c r="R29" i="11"/>
  <c r="S29" i="11"/>
  <c r="T29" i="11"/>
  <c r="U29" i="11"/>
  <c r="V29" i="11"/>
  <c r="W29" i="11"/>
  <c r="X29" i="11"/>
  <c r="Y29" i="11"/>
  <c r="Z29" i="11"/>
  <c r="AA29" i="11"/>
  <c r="AB29" i="11"/>
  <c r="AC29" i="11"/>
  <c r="AD29" i="11"/>
  <c r="AE29" i="11"/>
  <c r="AF29" i="11"/>
  <c r="R30" i="11"/>
  <c r="S30" i="11"/>
  <c r="T30" i="11"/>
  <c r="U30" i="11"/>
  <c r="V30" i="11"/>
  <c r="W30" i="11"/>
  <c r="X30" i="11"/>
  <c r="Y30" i="11"/>
  <c r="Z30" i="11"/>
  <c r="AA30" i="11"/>
  <c r="AB30" i="11"/>
  <c r="AC30" i="11"/>
  <c r="AD30" i="11"/>
  <c r="AE30" i="11"/>
  <c r="AF30" i="11"/>
  <c r="R119" i="11"/>
  <c r="S119" i="11"/>
  <c r="T119" i="11"/>
  <c r="U119" i="11"/>
  <c r="V119" i="11"/>
  <c r="W119" i="11"/>
  <c r="X119" i="11"/>
  <c r="Y119" i="11"/>
  <c r="Z119" i="11"/>
  <c r="AA119" i="11"/>
  <c r="AB119" i="11"/>
  <c r="AC119" i="11"/>
  <c r="AD119" i="11"/>
  <c r="AE119" i="11"/>
  <c r="AF119" i="11"/>
  <c r="R120" i="11"/>
  <c r="S120" i="11"/>
  <c r="T120" i="11"/>
  <c r="U120" i="11"/>
  <c r="V120" i="11"/>
  <c r="W120" i="11"/>
  <c r="X120" i="11"/>
  <c r="Y120" i="11"/>
  <c r="Z120" i="11"/>
  <c r="AA120" i="11"/>
  <c r="AB120" i="11"/>
  <c r="AC120" i="11"/>
  <c r="AD120" i="11"/>
  <c r="AE120" i="11"/>
  <c r="AF120" i="11"/>
  <c r="R121" i="11"/>
  <c r="S121" i="11"/>
  <c r="T121" i="11"/>
  <c r="U121" i="11"/>
  <c r="V121" i="11"/>
  <c r="W121" i="11"/>
  <c r="X121" i="11"/>
  <c r="Y121" i="11"/>
  <c r="Z121" i="11"/>
  <c r="AA121" i="11"/>
  <c r="AB121" i="11"/>
  <c r="AC121" i="11"/>
  <c r="AD121" i="11"/>
  <c r="AE121" i="11"/>
  <c r="AF121" i="11"/>
  <c r="R122" i="11"/>
  <c r="S122" i="11"/>
  <c r="T122" i="11"/>
  <c r="U122" i="11"/>
  <c r="V122" i="11"/>
  <c r="W122" i="11"/>
  <c r="X122" i="11"/>
  <c r="Y122" i="11"/>
  <c r="Z122" i="11"/>
  <c r="AA122" i="11"/>
  <c r="AB122" i="11"/>
  <c r="AC122" i="11"/>
  <c r="AD122" i="11"/>
  <c r="AE122" i="11"/>
  <c r="AF122" i="11"/>
  <c r="R132" i="11"/>
  <c r="S132" i="11"/>
  <c r="T132" i="11"/>
  <c r="U132" i="11"/>
  <c r="V132" i="11"/>
  <c r="W132" i="11"/>
  <c r="X132" i="11"/>
  <c r="Y132" i="11"/>
  <c r="Z132" i="11"/>
  <c r="AA132" i="11"/>
  <c r="AB132" i="11"/>
  <c r="AC132" i="11"/>
  <c r="AD132" i="11"/>
  <c r="AE132" i="11"/>
  <c r="AF132" i="11"/>
  <c r="R133" i="11"/>
  <c r="S133" i="11"/>
  <c r="T133" i="11"/>
  <c r="U133" i="11"/>
  <c r="V133" i="11"/>
  <c r="W133" i="11"/>
  <c r="X133" i="11"/>
  <c r="Y133" i="11"/>
  <c r="Z133" i="11"/>
  <c r="AA133" i="11"/>
  <c r="AB133" i="11"/>
  <c r="AC133" i="11"/>
  <c r="AD133" i="11"/>
  <c r="AE133" i="11"/>
  <c r="AF133" i="11"/>
  <c r="R142" i="11"/>
  <c r="R141" i="11" s="1"/>
  <c r="S142" i="11"/>
  <c r="S141" i="11" s="1"/>
  <c r="T142" i="11"/>
  <c r="T141" i="11" s="1"/>
  <c r="U142" i="11"/>
  <c r="U141" i="11" s="1"/>
  <c r="V142" i="11"/>
  <c r="V141" i="11" s="1"/>
  <c r="W142" i="11"/>
  <c r="W141" i="11" s="1"/>
  <c r="X142" i="11"/>
  <c r="X141" i="11" s="1"/>
  <c r="Y142" i="11"/>
  <c r="Y141" i="11" s="1"/>
  <c r="Z142" i="11"/>
  <c r="Z141" i="11" s="1"/>
  <c r="AA142" i="11"/>
  <c r="AA141" i="11" s="1"/>
  <c r="AB142" i="11"/>
  <c r="AB141" i="11" s="1"/>
  <c r="AC142" i="11"/>
  <c r="AC141" i="11" s="1"/>
  <c r="AD142" i="11"/>
  <c r="AD141" i="11" s="1"/>
  <c r="AE142" i="11"/>
  <c r="AE141" i="11" s="1"/>
  <c r="AF142" i="11"/>
  <c r="AF141" i="11" s="1"/>
  <c r="R143" i="11"/>
  <c r="S143" i="11"/>
  <c r="T143" i="11"/>
  <c r="U143" i="11"/>
  <c r="V143" i="11"/>
  <c r="W143" i="11"/>
  <c r="X143" i="11"/>
  <c r="Y143" i="11"/>
  <c r="Z143" i="11"/>
  <c r="AA143" i="11"/>
  <c r="AB143" i="11"/>
  <c r="AC143" i="11"/>
  <c r="AD143" i="11"/>
  <c r="AE143" i="11"/>
  <c r="AF143" i="11"/>
  <c r="R150" i="11"/>
  <c r="R149" i="11" s="1"/>
  <c r="S150" i="11"/>
  <c r="S149" i="11" s="1"/>
  <c r="T150" i="11"/>
  <c r="T149" i="11" s="1"/>
  <c r="U150" i="11"/>
  <c r="U149" i="11" s="1"/>
  <c r="V150" i="11"/>
  <c r="V149" i="11" s="1"/>
  <c r="W150" i="11"/>
  <c r="W149" i="11" s="1"/>
  <c r="X150" i="11"/>
  <c r="X149" i="11" s="1"/>
  <c r="Y150" i="11"/>
  <c r="Y149" i="11" s="1"/>
  <c r="Z150" i="11"/>
  <c r="Z149" i="11" s="1"/>
  <c r="AA150" i="11"/>
  <c r="AA149" i="11" s="1"/>
  <c r="AB150" i="11"/>
  <c r="AB149" i="11" s="1"/>
  <c r="AC150" i="11"/>
  <c r="AC149" i="11" s="1"/>
  <c r="AD150" i="11"/>
  <c r="AD149" i="11" s="1"/>
  <c r="AE150" i="11"/>
  <c r="AE149" i="11" s="1"/>
  <c r="AF150" i="11"/>
  <c r="AF149" i="11" s="1"/>
  <c r="R151" i="11"/>
  <c r="S151" i="11"/>
  <c r="T151" i="11"/>
  <c r="U151" i="11"/>
  <c r="V151" i="11"/>
  <c r="W151" i="11"/>
  <c r="X151" i="11"/>
  <c r="Y151" i="11"/>
  <c r="Z151" i="11"/>
  <c r="AA151" i="11"/>
  <c r="AB151" i="11"/>
  <c r="AC151" i="11"/>
  <c r="AD151" i="11"/>
  <c r="AE151" i="11"/>
  <c r="AF151" i="11"/>
  <c r="E29" i="11"/>
  <c r="F29" i="11"/>
  <c r="G29" i="11"/>
  <c r="H29" i="11"/>
  <c r="I29" i="11"/>
  <c r="J29" i="11"/>
  <c r="K29" i="11"/>
  <c r="L29" i="11"/>
  <c r="M29" i="11"/>
  <c r="N29" i="11"/>
  <c r="O29" i="11"/>
  <c r="P29" i="11"/>
  <c r="Q29" i="11"/>
  <c r="E30" i="11"/>
  <c r="F30" i="11"/>
  <c r="G30" i="11"/>
  <c r="H30" i="11"/>
  <c r="I30" i="11"/>
  <c r="J30" i="11"/>
  <c r="K30" i="11"/>
  <c r="L30" i="11"/>
  <c r="M30" i="11"/>
  <c r="N30" i="11"/>
  <c r="O30" i="11"/>
  <c r="P30" i="11"/>
  <c r="Q30" i="11"/>
  <c r="E119" i="11"/>
  <c r="F119" i="11"/>
  <c r="G119" i="11"/>
  <c r="H119" i="11"/>
  <c r="I119" i="11"/>
  <c r="J119" i="11"/>
  <c r="K119" i="11"/>
  <c r="L119" i="11"/>
  <c r="M119" i="11"/>
  <c r="N119" i="11"/>
  <c r="O119" i="11"/>
  <c r="P119" i="11"/>
  <c r="Q119" i="11"/>
  <c r="E120" i="11"/>
  <c r="F120" i="11"/>
  <c r="G120" i="11"/>
  <c r="H120" i="11"/>
  <c r="I120" i="11"/>
  <c r="J120" i="11"/>
  <c r="K120" i="11"/>
  <c r="L120" i="11"/>
  <c r="M120" i="11"/>
  <c r="N120" i="11"/>
  <c r="O120" i="11"/>
  <c r="P120" i="11"/>
  <c r="Q120" i="11"/>
  <c r="E121" i="11"/>
  <c r="F121" i="11"/>
  <c r="G121" i="11"/>
  <c r="H121" i="11"/>
  <c r="I121" i="11"/>
  <c r="J121" i="11"/>
  <c r="K121" i="11"/>
  <c r="L121" i="11"/>
  <c r="M121" i="11"/>
  <c r="N121" i="11"/>
  <c r="O121" i="11"/>
  <c r="P121" i="11"/>
  <c r="Q121" i="11"/>
  <c r="E122" i="11"/>
  <c r="F122" i="11"/>
  <c r="G122" i="11"/>
  <c r="H122" i="11"/>
  <c r="I122" i="11"/>
  <c r="J122" i="11"/>
  <c r="K122" i="11"/>
  <c r="L122" i="11"/>
  <c r="M122" i="11"/>
  <c r="N122" i="11"/>
  <c r="O122" i="11"/>
  <c r="P122" i="11"/>
  <c r="Q122" i="11"/>
  <c r="E132" i="11"/>
  <c r="F132" i="11"/>
  <c r="G132" i="11"/>
  <c r="H132" i="11"/>
  <c r="I132" i="11"/>
  <c r="J132" i="11"/>
  <c r="K132" i="11"/>
  <c r="L132" i="11"/>
  <c r="M132" i="11"/>
  <c r="N132" i="11"/>
  <c r="O132" i="11"/>
  <c r="P132" i="11"/>
  <c r="Q132" i="11"/>
  <c r="E133" i="11"/>
  <c r="F133" i="11"/>
  <c r="G133" i="11"/>
  <c r="H133" i="11"/>
  <c r="I133" i="11"/>
  <c r="J133" i="11"/>
  <c r="K133" i="11"/>
  <c r="L133" i="11"/>
  <c r="M133" i="11"/>
  <c r="N133" i="11"/>
  <c r="O133" i="11"/>
  <c r="P133" i="11"/>
  <c r="Q133" i="11"/>
  <c r="E142" i="11"/>
  <c r="E141" i="11" s="1"/>
  <c r="F142" i="11"/>
  <c r="F141" i="11" s="1"/>
  <c r="G142" i="11"/>
  <c r="G141" i="11" s="1"/>
  <c r="H142" i="11"/>
  <c r="H141" i="11" s="1"/>
  <c r="I142" i="11"/>
  <c r="I141" i="11" s="1"/>
  <c r="J142" i="11"/>
  <c r="J141" i="11" s="1"/>
  <c r="K142" i="11"/>
  <c r="K141" i="11" s="1"/>
  <c r="L142" i="11"/>
  <c r="L141" i="11" s="1"/>
  <c r="M142" i="11"/>
  <c r="M141" i="11" s="1"/>
  <c r="N142" i="11"/>
  <c r="N141" i="11" s="1"/>
  <c r="O142" i="11"/>
  <c r="O141" i="11" s="1"/>
  <c r="P142" i="11"/>
  <c r="P141" i="11" s="1"/>
  <c r="Q142" i="11"/>
  <c r="Q141" i="11" s="1"/>
  <c r="E143" i="11"/>
  <c r="F143" i="11"/>
  <c r="G143" i="11"/>
  <c r="H143" i="11"/>
  <c r="I143" i="11"/>
  <c r="J143" i="11"/>
  <c r="K143" i="11"/>
  <c r="L143" i="11"/>
  <c r="M143" i="11"/>
  <c r="N143" i="11"/>
  <c r="O143" i="11"/>
  <c r="P143" i="11"/>
  <c r="Q143" i="11"/>
  <c r="E150" i="11"/>
  <c r="E149" i="11" s="1"/>
  <c r="F150" i="11"/>
  <c r="F149" i="11" s="1"/>
  <c r="G150" i="11"/>
  <c r="G149" i="11" s="1"/>
  <c r="H150" i="11"/>
  <c r="H149" i="11" s="1"/>
  <c r="I150" i="11"/>
  <c r="I149" i="11" s="1"/>
  <c r="J150" i="11"/>
  <c r="J149" i="11" s="1"/>
  <c r="K150" i="11"/>
  <c r="K149" i="11" s="1"/>
  <c r="L150" i="11"/>
  <c r="L149" i="11" s="1"/>
  <c r="M150" i="11"/>
  <c r="M149" i="11" s="1"/>
  <c r="N150" i="11"/>
  <c r="N149" i="11" s="1"/>
  <c r="O150" i="11"/>
  <c r="O149" i="11" s="1"/>
  <c r="P150" i="11"/>
  <c r="P149" i="11" s="1"/>
  <c r="Q150" i="11"/>
  <c r="Q149" i="11" s="1"/>
  <c r="E151" i="11"/>
  <c r="F151" i="11"/>
  <c r="G151" i="11"/>
  <c r="H151" i="11"/>
  <c r="I151" i="11"/>
  <c r="J151" i="11"/>
  <c r="K151" i="11"/>
  <c r="L151" i="11"/>
  <c r="M151" i="11"/>
  <c r="N151" i="11"/>
  <c r="O151" i="11"/>
  <c r="P151" i="11"/>
  <c r="Q151" i="11"/>
  <c r="W53" i="23" l="1"/>
  <c r="W56" i="23" s="1"/>
  <c r="AE53" i="23"/>
  <c r="AE56" i="23" s="1"/>
  <c r="O95" i="23"/>
  <c r="S53" i="23"/>
  <c r="S56" i="23" s="1"/>
  <c r="AD117" i="23"/>
  <c r="V117" i="23"/>
  <c r="N117" i="23"/>
  <c r="F117" i="23"/>
  <c r="AD111" i="23"/>
  <c r="V111" i="23"/>
  <c r="N111" i="23"/>
  <c r="AD105" i="23"/>
  <c r="N105" i="23"/>
  <c r="F105" i="23"/>
  <c r="AA95" i="23"/>
  <c r="Y89" i="23"/>
  <c r="Q89" i="23"/>
  <c r="I89" i="23"/>
  <c r="E83" i="23"/>
  <c r="AC73" i="23"/>
  <c r="U73" i="23"/>
  <c r="M73" i="23"/>
  <c r="E73" i="23"/>
  <c r="AC67" i="23"/>
  <c r="U67" i="23"/>
  <c r="M67" i="23"/>
  <c r="E67" i="23"/>
  <c r="AC61" i="23"/>
  <c r="U61" i="23"/>
  <c r="M61" i="23"/>
  <c r="E61" i="23"/>
  <c r="O53" i="23"/>
  <c r="O56" i="23" s="1"/>
  <c r="AF44" i="23"/>
  <c r="X44" i="23"/>
  <c r="P44" i="23"/>
  <c r="H44" i="23"/>
  <c r="AE95" i="23"/>
  <c r="AC117" i="23"/>
  <c r="U117" i="23"/>
  <c r="M117" i="23"/>
  <c r="E117" i="23"/>
  <c r="AC111" i="23"/>
  <c r="U111" i="23"/>
  <c r="M111" i="23"/>
  <c r="E111" i="23"/>
  <c r="AC105" i="23"/>
  <c r="U105" i="23"/>
  <c r="M105" i="23"/>
  <c r="E105" i="23"/>
  <c r="AF89" i="23"/>
  <c r="X89" i="23"/>
  <c r="P89" i="23"/>
  <c r="H89" i="23"/>
  <c r="AB73" i="23"/>
  <c r="T73" i="23"/>
  <c r="L73" i="23"/>
  <c r="T67" i="23"/>
  <c r="L67" i="23"/>
  <c r="AB61" i="23"/>
  <c r="T61" i="23"/>
  <c r="L61" i="23"/>
  <c r="Q51" i="23"/>
  <c r="AE44" i="23"/>
  <c r="W44" i="23"/>
  <c r="O44" i="23"/>
  <c r="G44" i="23"/>
  <c r="T117" i="23"/>
  <c r="L117" i="23"/>
  <c r="AB111" i="23"/>
  <c r="T111" i="23"/>
  <c r="L111" i="23"/>
  <c r="AB105" i="23"/>
  <c r="T105" i="23"/>
  <c r="L105" i="23"/>
  <c r="W95" i="23"/>
  <c r="I95" i="23"/>
  <c r="AE89" i="23"/>
  <c r="W89" i="23"/>
  <c r="O89" i="23"/>
  <c r="G89" i="23"/>
  <c r="AA73" i="23"/>
  <c r="S73" i="23"/>
  <c r="K73" i="23"/>
  <c r="S67" i="23"/>
  <c r="K67" i="23"/>
  <c r="AA61" i="23"/>
  <c r="S61" i="23"/>
  <c r="K61" i="23"/>
  <c r="G53" i="23"/>
  <c r="G56" i="23" s="1"/>
  <c r="M51" i="23"/>
  <c r="AD44" i="23"/>
  <c r="V44" i="23"/>
  <c r="N44" i="23"/>
  <c r="F44" i="23"/>
  <c r="T16" i="23"/>
  <c r="U83" i="23"/>
  <c r="I119" i="23"/>
  <c r="I122" i="23" s="1"/>
  <c r="AF95" i="23"/>
  <c r="AD95" i="23"/>
  <c r="AB95" i="23"/>
  <c r="Z95" i="23"/>
  <c r="X95" i="23"/>
  <c r="T95" i="23"/>
  <c r="R95" i="23"/>
  <c r="P95" i="23"/>
  <c r="N95" i="23"/>
  <c r="L95" i="23"/>
  <c r="J95" i="23"/>
  <c r="H95" i="23"/>
  <c r="AC53" i="23"/>
  <c r="AC56" i="23" s="1"/>
  <c r="Y53" i="23"/>
  <c r="Y56" i="23" s="1"/>
  <c r="U53" i="23"/>
  <c r="U56" i="23" s="1"/>
  <c r="I53" i="23"/>
  <c r="I56" i="23" s="1"/>
  <c r="E53" i="23"/>
  <c r="E56" i="23" s="1"/>
  <c r="G95" i="23"/>
  <c r="AE83" i="23"/>
  <c r="AA83" i="23"/>
  <c r="W83" i="23"/>
  <c r="S83" i="23"/>
  <c r="O83" i="23"/>
  <c r="K83" i="23"/>
  <c r="AF53" i="23"/>
  <c r="AF56" i="23" s="1"/>
  <c r="AD53" i="23"/>
  <c r="AD56" i="23" s="1"/>
  <c r="AB53" i="23"/>
  <c r="AB56" i="23" s="1"/>
  <c r="Z53" i="23"/>
  <c r="Z56" i="23" s="1"/>
  <c r="X53" i="23"/>
  <c r="X56" i="23" s="1"/>
  <c r="V53" i="23"/>
  <c r="V56" i="23" s="1"/>
  <c r="T53" i="23"/>
  <c r="T56" i="23" s="1"/>
  <c r="R53" i="23"/>
  <c r="R56" i="23" s="1"/>
  <c r="P53" i="23"/>
  <c r="P56" i="23" s="1"/>
  <c r="N53" i="23"/>
  <c r="N56" i="23" s="1"/>
  <c r="L53" i="23"/>
  <c r="L56" i="23" s="1"/>
  <c r="J53" i="23"/>
  <c r="J56" i="23" s="1"/>
  <c r="H53" i="23"/>
  <c r="H56" i="23" s="1"/>
  <c r="F53" i="23"/>
  <c r="F56" i="23" s="1"/>
  <c r="AF97" i="23"/>
  <c r="AF99" i="23" s="1"/>
  <c r="AD97" i="23"/>
  <c r="AD99" i="23" s="1"/>
  <c r="AE97" i="23"/>
  <c r="AE99" i="23" s="1"/>
  <c r="AC97" i="23"/>
  <c r="AC99" i="23" s="1"/>
  <c r="AA97" i="23"/>
  <c r="AA99" i="23" s="1"/>
  <c r="Y97" i="23"/>
  <c r="Y99" i="23" s="1"/>
  <c r="W97" i="23"/>
  <c r="W99" i="23" s="1"/>
  <c r="U97" i="23"/>
  <c r="U99" i="23" s="1"/>
  <c r="S97" i="23"/>
  <c r="S99" i="23" s="1"/>
  <c r="Q97" i="23"/>
  <c r="Q99" i="23" s="1"/>
  <c r="O97" i="23"/>
  <c r="O99" i="23" s="1"/>
  <c r="M97" i="23"/>
  <c r="M99" i="23" s="1"/>
  <c r="K97" i="23"/>
  <c r="K99" i="23" s="1"/>
  <c r="I97" i="23"/>
  <c r="I99" i="23" s="1"/>
  <c r="G97" i="23"/>
  <c r="G99" i="23" s="1"/>
  <c r="E97" i="23"/>
  <c r="E99" i="23" s="1"/>
  <c r="AF83" i="23"/>
  <c r="AD83" i="23"/>
  <c r="AB83" i="23"/>
  <c r="Z83" i="23"/>
  <c r="X83" i="23"/>
  <c r="V83" i="23"/>
  <c r="T83" i="23"/>
  <c r="R83" i="23"/>
  <c r="P83" i="23"/>
  <c r="N83" i="23"/>
  <c r="L83" i="23"/>
  <c r="J83" i="23"/>
  <c r="H83" i="23"/>
  <c r="AF23" i="23"/>
  <c r="AF35" i="23" s="1"/>
  <c r="AB23" i="23"/>
  <c r="AB35" i="23" s="1"/>
  <c r="X23" i="23"/>
  <c r="X35" i="23" s="1"/>
  <c r="T23" i="23"/>
  <c r="T35" i="23" s="1"/>
  <c r="P23" i="23"/>
  <c r="P35" i="23" s="1"/>
  <c r="L23" i="23"/>
  <c r="L35" i="23" s="1"/>
  <c r="H23" i="23"/>
  <c r="H35" i="23" s="1"/>
  <c r="AE23" i="23"/>
  <c r="AE35" i="23" s="1"/>
  <c r="AC23" i="23"/>
  <c r="AC35" i="23" s="1"/>
  <c r="AA35" i="23"/>
  <c r="Y23" i="23"/>
  <c r="Y35" i="23" s="1"/>
  <c r="W23" i="23"/>
  <c r="W35" i="23" s="1"/>
  <c r="U23" i="23"/>
  <c r="U35" i="23" s="1"/>
  <c r="S23" i="23"/>
  <c r="S35" i="23" s="1"/>
  <c r="Q23" i="23"/>
  <c r="Q35" i="23" s="1"/>
  <c r="O23" i="23"/>
  <c r="O35" i="23" s="1"/>
  <c r="M23" i="23"/>
  <c r="M35" i="23" s="1"/>
  <c r="K23" i="23"/>
  <c r="K35" i="23" s="1"/>
  <c r="I23" i="23"/>
  <c r="I35" i="23" s="1"/>
  <c r="G23" i="23"/>
  <c r="G35" i="23" s="1"/>
  <c r="E23" i="23"/>
  <c r="E35" i="23" s="1"/>
  <c r="T18" i="23"/>
  <c r="AC6" i="23"/>
  <c r="AC18" i="23" s="1"/>
  <c r="AA6" i="23"/>
  <c r="Y6" i="23"/>
  <c r="Y18" i="23" s="1"/>
  <c r="W6" i="23"/>
  <c r="U6" i="23"/>
  <c r="U18" i="23" s="1"/>
  <c r="S6" i="23"/>
  <c r="Q6" i="23"/>
  <c r="Q18" i="23" s="1"/>
  <c r="O6" i="23"/>
  <c r="O18" i="23" s="1"/>
  <c r="M6" i="23"/>
  <c r="M18" i="23" s="1"/>
  <c r="I6" i="23"/>
  <c r="I18" i="23" s="1"/>
  <c r="E6" i="23"/>
  <c r="E18" i="23" s="1"/>
  <c r="AF6" i="23"/>
  <c r="AF18" i="23" s="1"/>
  <c r="AB6" i="23"/>
  <c r="AB18" i="23" s="1"/>
  <c r="X6" i="23"/>
  <c r="X18" i="23" s="1"/>
  <c r="P6" i="23"/>
  <c r="P18" i="23" s="1"/>
  <c r="L6" i="23"/>
  <c r="H6" i="23"/>
  <c r="H18" i="23" s="1"/>
  <c r="AE5" i="11"/>
  <c r="AC5" i="11"/>
  <c r="AA5" i="11"/>
  <c r="Y5" i="11"/>
  <c r="W5" i="11"/>
  <c r="U5" i="11"/>
  <c r="S5" i="11"/>
  <c r="AD5" i="11"/>
  <c r="AB5" i="11"/>
  <c r="Z5" i="11"/>
  <c r="X5" i="11"/>
  <c r="V5" i="11"/>
  <c r="T5" i="11"/>
  <c r="L18" i="23"/>
  <c r="AF5" i="11"/>
  <c r="R5" i="11"/>
  <c r="K5" i="11"/>
  <c r="G5" i="11"/>
  <c r="E5" i="11"/>
  <c r="I5" i="11"/>
  <c r="M5" i="11"/>
  <c r="Q5" i="11"/>
  <c r="O5" i="11"/>
  <c r="P5" i="11"/>
  <c r="N5" i="11"/>
  <c r="L5" i="11"/>
  <c r="H5" i="11"/>
  <c r="F5" i="11"/>
  <c r="J5" i="11"/>
  <c r="AF33" i="11"/>
  <c r="AD33" i="11"/>
  <c r="AB33" i="11"/>
  <c r="Z33" i="11"/>
  <c r="X33" i="11"/>
  <c r="V33" i="11"/>
  <c r="T33" i="11"/>
  <c r="R33" i="11"/>
  <c r="Q33" i="11"/>
  <c r="O33" i="11"/>
  <c r="M33" i="11"/>
  <c r="K33" i="11"/>
  <c r="I33" i="11"/>
  <c r="G33" i="11"/>
  <c r="E33" i="11"/>
  <c r="P33" i="11"/>
  <c r="N33" i="11"/>
  <c r="L33" i="11"/>
  <c r="J33" i="11"/>
  <c r="H33" i="11"/>
  <c r="F33" i="11"/>
  <c r="AE33" i="11"/>
  <c r="AC33" i="11"/>
  <c r="AA33" i="11"/>
  <c r="Y33" i="11"/>
  <c r="W33" i="11"/>
  <c r="U33" i="11"/>
  <c r="S33" i="11"/>
  <c r="AF119" i="23"/>
  <c r="AF122" i="23" s="1"/>
  <c r="AD119" i="23"/>
  <c r="AD122" i="23" s="1"/>
  <c r="AB119" i="23"/>
  <c r="AB122" i="23" s="1"/>
  <c r="Z119" i="23"/>
  <c r="Z122" i="23" s="1"/>
  <c r="X119" i="23"/>
  <c r="X122" i="23" s="1"/>
  <c r="V119" i="23"/>
  <c r="V122" i="23" s="1"/>
  <c r="T119" i="23"/>
  <c r="T122" i="23" s="1"/>
  <c r="R119" i="23"/>
  <c r="R122" i="23" s="1"/>
  <c r="P119" i="23"/>
  <c r="P122" i="23" s="1"/>
  <c r="N119" i="23"/>
  <c r="N122" i="23" s="1"/>
  <c r="L119" i="23"/>
  <c r="L122" i="23" s="1"/>
  <c r="J119" i="23"/>
  <c r="J122" i="23" s="1"/>
  <c r="H119" i="23"/>
  <c r="H122" i="23" s="1"/>
  <c r="F119" i="23"/>
  <c r="F122" i="23" s="1"/>
  <c r="E75" i="23"/>
  <c r="E77" i="23" s="1"/>
  <c r="AE75" i="23"/>
  <c r="AE77" i="23" s="1"/>
  <c r="AC75" i="23"/>
  <c r="AC77" i="23" s="1"/>
  <c r="AA75" i="23"/>
  <c r="AA77" i="23" s="1"/>
  <c r="Y75" i="23"/>
  <c r="Y77" i="23" s="1"/>
  <c r="W75" i="23"/>
  <c r="W77" i="23" s="1"/>
  <c r="U75" i="23"/>
  <c r="U77" i="23" s="1"/>
  <c r="S75" i="23"/>
  <c r="S77" i="23" s="1"/>
  <c r="Q75" i="23"/>
  <c r="Q77" i="23" s="1"/>
  <c r="O75" i="23"/>
  <c r="O77" i="23" s="1"/>
  <c r="M75" i="23"/>
  <c r="M77" i="23" s="1"/>
  <c r="K75" i="23"/>
  <c r="K77" i="23" s="1"/>
  <c r="I75" i="23"/>
  <c r="I77" i="23" s="1"/>
  <c r="G75" i="23"/>
  <c r="G77" i="23" s="1"/>
  <c r="AF38" i="23"/>
  <c r="P38" i="23"/>
  <c r="G83" i="23"/>
  <c r="AB97" i="23"/>
  <c r="AB99" i="23" s="1"/>
  <c r="Z97" i="23"/>
  <c r="Z99" i="23" s="1"/>
  <c r="X97" i="23"/>
  <c r="X99" i="23" s="1"/>
  <c r="V97" i="23"/>
  <c r="V99" i="23" s="1"/>
  <c r="T97" i="23"/>
  <c r="T99" i="23" s="1"/>
  <c r="R97" i="23"/>
  <c r="R99" i="23" s="1"/>
  <c r="P97" i="23"/>
  <c r="P99" i="23" s="1"/>
  <c r="N97" i="23"/>
  <c r="N99" i="23" s="1"/>
  <c r="L97" i="23"/>
  <c r="L99" i="23" s="1"/>
  <c r="J97" i="23"/>
  <c r="J99" i="23" s="1"/>
  <c r="H97" i="23"/>
  <c r="H99" i="23" s="1"/>
  <c r="F97" i="23"/>
  <c r="F99" i="23" s="1"/>
  <c r="AF75" i="23"/>
  <c r="AF77" i="23" s="1"/>
  <c r="AD75" i="23"/>
  <c r="AD77" i="23" s="1"/>
  <c r="AB75" i="23"/>
  <c r="AB77" i="23" s="1"/>
  <c r="Z75" i="23"/>
  <c r="Z77" i="23" s="1"/>
  <c r="X75" i="23"/>
  <c r="X77" i="23" s="1"/>
  <c r="V75" i="23"/>
  <c r="V77" i="23" s="1"/>
  <c r="T75" i="23"/>
  <c r="T77" i="23" s="1"/>
  <c r="R75" i="23"/>
  <c r="R77" i="23" s="1"/>
  <c r="P75" i="23"/>
  <c r="P77" i="23" s="1"/>
  <c r="N75" i="23"/>
  <c r="N77" i="23" s="1"/>
  <c r="L75" i="23"/>
  <c r="L77" i="23" s="1"/>
  <c r="J75" i="23"/>
  <c r="J77" i="23" s="1"/>
  <c r="H75" i="23"/>
  <c r="H77" i="23" s="1"/>
  <c r="F75" i="23"/>
  <c r="F77" i="23" s="1"/>
  <c r="AD23" i="23"/>
  <c r="AD35" i="23" s="1"/>
  <c r="Z23" i="23"/>
  <c r="Z35" i="23" s="1"/>
  <c r="V23" i="23"/>
  <c r="V35" i="23" s="1"/>
  <c r="R23" i="23"/>
  <c r="R35" i="23" s="1"/>
  <c r="N23" i="23"/>
  <c r="N35" i="23" s="1"/>
  <c r="J35" i="23"/>
  <c r="F23" i="23"/>
  <c r="F35" i="23" s="1"/>
  <c r="AD6" i="23"/>
  <c r="Z6" i="23"/>
  <c r="R6" i="23"/>
  <c r="N6" i="23"/>
  <c r="J6" i="23"/>
  <c r="F6" i="23"/>
  <c r="AE18" i="23"/>
  <c r="AA18" i="23"/>
  <c r="W18" i="23"/>
  <c r="S18" i="23"/>
  <c r="K18" i="23"/>
  <c r="G18" i="23"/>
  <c r="U38" i="23" l="1"/>
  <c r="E38" i="23"/>
  <c r="Y38" i="23"/>
  <c r="Y123" i="23" s="1"/>
  <c r="S38" i="23"/>
  <c r="AC38" i="23"/>
  <c r="M38" i="23"/>
  <c r="M123" i="23" s="1"/>
  <c r="Q38" i="23"/>
  <c r="Q123" i="23" s="1"/>
  <c r="H38" i="23"/>
  <c r="X38" i="23"/>
  <c r="U123" i="23"/>
  <c r="AC123" i="23"/>
  <c r="I38" i="23"/>
  <c r="E123" i="23"/>
  <c r="I123" i="23"/>
  <c r="S123" i="23"/>
  <c r="H123" i="23"/>
  <c r="P123" i="23"/>
  <c r="X123" i="23"/>
  <c r="AF123" i="23"/>
  <c r="K38" i="23"/>
  <c r="K123" i="23" s="1"/>
  <c r="AA38" i="23"/>
  <c r="AA123" i="23" s="1"/>
  <c r="G38" i="23"/>
  <c r="G123" i="23" s="1"/>
  <c r="O38" i="23"/>
  <c r="O123" i="23" s="1"/>
  <c r="W38" i="23"/>
  <c r="W123" i="23" s="1"/>
  <c r="AE38" i="23"/>
  <c r="AE123" i="23" s="1"/>
  <c r="L38" i="23"/>
  <c r="L123" i="23" s="1"/>
  <c r="AB38" i="23"/>
  <c r="AB123" i="23" s="1"/>
  <c r="T38" i="23"/>
  <c r="T123" i="23" s="1"/>
  <c r="F18" i="23"/>
  <c r="F38" i="23"/>
  <c r="F123" i="23" s="1"/>
  <c r="N18" i="23"/>
  <c r="N38" i="23"/>
  <c r="N123" i="23" s="1"/>
  <c r="V18" i="23"/>
  <c r="V38" i="23"/>
  <c r="V123" i="23" s="1"/>
  <c r="AD18" i="23"/>
  <c r="AD38" i="23"/>
  <c r="AD123" i="23" s="1"/>
  <c r="J18" i="23"/>
  <c r="J38" i="23"/>
  <c r="J123" i="23" s="1"/>
  <c r="R18" i="23"/>
  <c r="R38" i="23"/>
  <c r="Z18" i="23"/>
  <c r="Z38" i="23"/>
  <c r="Z123" i="23" s="1"/>
  <c r="D63" i="23"/>
  <c r="R123" i="23" l="1"/>
  <c r="D46" i="23"/>
  <c r="D132" i="11" l="1"/>
  <c r="D41" i="23" l="1"/>
  <c r="D53" i="23" s="1"/>
  <c r="D58" i="23" l="1"/>
  <c r="D133" i="11" l="1"/>
  <c r="D101" i="23" l="1"/>
  <c r="D107" i="23"/>
  <c r="D100" i="23" l="1"/>
  <c r="D105" i="23"/>
  <c r="D106" i="23"/>
  <c r="D111" i="23"/>
  <c r="D150" i="11" l="1"/>
  <c r="D149" i="11" l="1"/>
  <c r="D151" i="11"/>
  <c r="D119" i="11"/>
  <c r="D120" i="11"/>
  <c r="D121" i="11"/>
  <c r="D122" i="11"/>
  <c r="D142" i="11"/>
  <c r="D141" i="11" s="1"/>
  <c r="D143" i="11"/>
  <c r="D79" i="23" l="1"/>
  <c r="D85" i="23"/>
  <c r="D113" i="23" l="1"/>
  <c r="D117" i="23" s="1"/>
  <c r="D91" i="23"/>
  <c r="D95" i="23" s="1"/>
  <c r="D89" i="23"/>
  <c r="D83" i="23"/>
  <c r="D78" i="23"/>
  <c r="D69" i="23"/>
  <c r="D73" i="23" s="1"/>
  <c r="D67" i="23"/>
  <c r="D61" i="23"/>
  <c r="D51" i="23"/>
  <c r="D44" i="23"/>
  <c r="D33" i="23"/>
  <c r="D35" i="23" l="1"/>
  <c r="D68" i="23"/>
  <c r="D57" i="23"/>
  <c r="D90" i="23"/>
  <c r="D56" i="23"/>
  <c r="D40" i="23"/>
  <c r="D62" i="23"/>
  <c r="D84" i="23"/>
  <c r="D112" i="23"/>
  <c r="D75" i="23" l="1"/>
  <c r="D77" i="23" s="1"/>
  <c r="D97" i="23"/>
  <c r="D99" i="23" s="1"/>
  <c r="D119" i="23"/>
  <c r="D122" i="23" s="1"/>
  <c r="D38" i="23"/>
  <c r="D123" i="23" l="1"/>
  <c r="D127" i="23" s="1"/>
  <c r="D29" i="11" l="1"/>
  <c r="D30" i="11"/>
  <c r="D5" i="11" l="1"/>
  <c r="D33" i="11"/>
</calcChain>
</file>

<file path=xl/sharedStrings.xml><?xml version="1.0" encoding="utf-8"?>
<sst xmlns="http://schemas.openxmlformats.org/spreadsheetml/2006/main" count="2819" uniqueCount="455">
  <si>
    <t>№ показателя</t>
  </si>
  <si>
    <t>Показатели</t>
  </si>
  <si>
    <t>1.</t>
  </si>
  <si>
    <t>Показатели, характеризующие открытость и доступность информации об образовательной организации</t>
  </si>
  <si>
    <t>х</t>
  </si>
  <si>
    <t>1.1.</t>
  </si>
  <si>
    <t>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</si>
  <si>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1.1.1.</t>
  </si>
  <si>
    <t>На информационных стендах в помещении образовательной организации</t>
  </si>
  <si>
    <t>1.1.2.</t>
  </si>
  <si>
    <t>На официальном сайте в информационно-телекоммуникационной сети "Интернет"</t>
  </si>
  <si>
    <t>1. Основные сведения</t>
  </si>
  <si>
    <t>2. Структура и органы управления образовательной организацией</t>
  </si>
  <si>
    <t>7. Материально-техническое обеспечении образовательной деятельности</t>
  </si>
  <si>
    <t>1.2.</t>
  </si>
  <si>
    <t>Наличие на официальном сайте организации информации о дистанционных способах обратной связи и взаимодействия с получателями услуг и их функционирование</t>
  </si>
  <si>
    <t>1.2.1.</t>
  </si>
  <si>
    <t>- абонентского номера телефона;</t>
  </si>
  <si>
    <t xml:space="preserve">- адреса электронной почты; </t>
  </si>
  <si>
    <t xml:space="preserve">- электронных сервисов (форма для подачи электронного обращения (жалобы, предложения), получение консультации по оказываемым услугам и пр.); </t>
  </si>
  <si>
    <t>- раздела официального сайта «Часто задаваемые вопросы»;</t>
  </si>
  <si>
    <t>- 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t>
  </si>
  <si>
    <t>Показатели, характеризующие комфортность условий предоставления услуг, в том числе время ожидания предоставления услуг</t>
  </si>
  <si>
    <t>2.1.</t>
  </si>
  <si>
    <t xml:space="preserve">Обеспечение в образовательной организации комфортных условий для предоставления услуг </t>
  </si>
  <si>
    <t>1) Наличие комфортной зоны отдыха (ожидания) оборудованной соответствующей мебелью;</t>
  </si>
  <si>
    <t>2) Наличие и понятность навигации внутри организации;</t>
  </si>
  <si>
    <t>3) Наличие и доступность питьевой воды;</t>
  </si>
  <si>
    <t>4) Наличие и доступность санитарно-гигиенических помещений;</t>
  </si>
  <si>
    <t>5) Санитарное состояние помещений;</t>
  </si>
  <si>
    <t>Показатели, характеризующие доступность услуг для инвалидов</t>
  </si>
  <si>
    <t>3.1.</t>
  </si>
  <si>
    <t>Оборудование помещений образовательной организации и прилегающей к ней территории с учетом доступности для инвалидов</t>
  </si>
  <si>
    <t>3.1.1.</t>
  </si>
  <si>
    <t xml:space="preserve"> Наличие в помещениях образовательной организации и на прилегающей к ней территории: </t>
  </si>
  <si>
    <t>1) оборудованных входных групп пандусами (подъемными платформами);</t>
  </si>
  <si>
    <t xml:space="preserve">2) выделенных стоянок для автотранспортных средств инвалидов; </t>
  </si>
  <si>
    <t xml:space="preserve">3) адаптированных лифтов, поручней, расширенных дверных проемов; </t>
  </si>
  <si>
    <t xml:space="preserve">4) сменных кресел-колясок; </t>
  </si>
  <si>
    <t>3.2.</t>
  </si>
  <si>
    <t>Обеспечение в образовательной организации условий доступности, позволяющих инвалидам получать услуги наравне с другими.</t>
  </si>
  <si>
    <t>3.2.1.</t>
  </si>
  <si>
    <t>Наличие в образовательной организации условий доступности, позволяющих инвалидам получать услуги наравне с другими</t>
  </si>
  <si>
    <t xml:space="preserve">1) дублирование для инвалидов по слуху и зрению звуковой и зрительной информации; </t>
  </si>
  <si>
    <t xml:space="preserve">2) дублирование надписей, знаков и иной текстовой и графической информации знаками, выполненными рельефно-точечным шрифтом Брайля; </t>
  </si>
  <si>
    <t xml:space="preserve">3) возможность предоставления инвалидам по слуху (слуху и зрению) услуг сурдопереводчика (тифлосурдопереводчика); </t>
  </si>
  <si>
    <t xml:space="preserve">4) наличие альтернативной версии официального сайта образовательной организации в сети "Интернет" для инвалидов по зрению; </t>
  </si>
  <si>
    <t>5) помощь, оказываемая работниками образовательной организации,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</si>
  <si>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6) наличие возможности предоставления услуги в дистанционном режиме или на дому.</t>
  </si>
  <si>
    <t>Доля респондентов</t>
  </si>
  <si>
    <t>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</si>
  <si>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1.1.1 -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</si>
  <si>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в наличии (числитель)</t>
  </si>
  <si>
    <t>всего (знаменатель)</t>
  </si>
  <si>
    <t>1.1.1. Округление</t>
  </si>
  <si>
    <t>Проверка</t>
  </si>
  <si>
    <t>1.1.2 -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</si>
  <si>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 xml:space="preserve">Объем информации (количество материалов/единиц информации), размещенной на официальном сайте организации по отношению к количеству материалов, размещение которых установлено нормативными правовыми актами </t>
  </si>
  <si>
    <t>1.1.2. Округление</t>
  </si>
  <si>
    <t>Округление 1.1.</t>
  </si>
  <si>
    <t>1.2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</si>
  <si>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r>
      <t xml:space="preserve">Отсутствуют или не функционируют дистанционные способы взаимодействия </t>
    </r>
    <r>
      <rPr>
        <sz val="11"/>
        <color rgb="FFFF0000"/>
        <rFont val="Calibri"/>
        <family val="2"/>
        <charset val="204"/>
        <scheme val="minor"/>
      </rPr>
      <t xml:space="preserve">ИЛИ </t>
    </r>
    <r>
      <rPr>
        <sz val="11"/>
        <color theme="1"/>
        <rFont val="Calibri"/>
        <family val="2"/>
        <charset val="204"/>
        <scheme val="minor"/>
      </rPr>
      <t xml:space="preserve">Количество функционирующих дистанционных способов взаимодействия (от одного до трех способов включительно) </t>
    </r>
    <r>
      <rPr>
        <sz val="11"/>
        <color rgb="FFFF0000"/>
        <rFont val="Calibri"/>
        <family val="2"/>
        <charset val="204"/>
        <scheme val="minor"/>
      </rPr>
      <t xml:space="preserve">ИЛИ </t>
    </r>
    <r>
      <rPr>
        <sz val="11"/>
        <color theme="1"/>
        <rFont val="Calibri"/>
        <family val="2"/>
        <charset val="204"/>
        <scheme val="minor"/>
      </rPr>
      <t>В наличии и функционируют более трех дистанционных способов взаимодействия</t>
    </r>
  </si>
  <si>
    <t>Округление 1.2.</t>
  </si>
  <si>
    <t>1.3.</t>
  </si>
  <si>
    <t xml:space="preserve"> 1.3 Доля получателей услуг, удовлетворенных открытостью, полнотой и доступностью информации о деятельности организации социальной сферы</t>
  </si>
  <si>
    <t>1.3.1 - 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</si>
  <si>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 xml:space="preserve">Число получателей услуг, удовлетворенных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по отношению к числу опрошенных получателей услуг, ответивших на соответствующий вопрос анкеты </t>
  </si>
  <si>
    <t>числитель</t>
  </si>
  <si>
    <t>знаменатель</t>
  </si>
  <si>
    <t>Округление 1.3.1.</t>
  </si>
  <si>
    <t>1.3.2 -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</si>
  <si>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Округление 1.3.2.</t>
  </si>
  <si>
    <t>Округление 1.3.</t>
  </si>
  <si>
    <t>ИТОГО Раздел 1</t>
  </si>
  <si>
    <t>Значение на БАС ГОВ</t>
  </si>
  <si>
    <t>Расчетное значение БАС ГОВ</t>
  </si>
  <si>
    <t>Итоговое значение в части показателей, характеризующих общий критерий оценки</t>
  </si>
  <si>
    <t>2.1 Обеспечение в организации социальной сферы комфортных условий предоставления услуг*</t>
  </si>
  <si>
    <t>2.1.1 - Наличие комфортных условий для предоставления услуг, например: наличие комфортной зоны отдыха (ожидания), оборудованной соответствующей мебелью; наличие и понятность навигации внутри организации социальной сферы; наличие и доступность питьевой воды; наличие и доступность санитарно-гигиенических помещений; санитарное состояние помещений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и пр.); иные параметры комфортных условий, установленные ведомственным актом уполномоченного федерального органа исполнительной власти.</t>
  </si>
  <si>
    <r>
      <t xml:space="preserve">Отсутствуют комфортные условия </t>
    </r>
    <r>
      <rPr>
        <sz val="11"/>
        <color rgb="FFFF0000"/>
        <rFont val="Calibri"/>
        <family val="2"/>
        <charset val="204"/>
        <scheme val="minor"/>
      </rPr>
      <t>ИЛИ</t>
    </r>
    <r>
      <rPr>
        <sz val="11"/>
        <color theme="1"/>
        <rFont val="Calibri"/>
        <family val="2"/>
        <charset val="204"/>
        <scheme val="minor"/>
      </rPr>
      <t xml:space="preserve"> Количество комфортных условий для предоставления услуг (от одного до четырех включительно) </t>
    </r>
    <r>
      <rPr>
        <sz val="11"/>
        <color rgb="FFFF0000"/>
        <rFont val="Calibri"/>
        <family val="2"/>
        <charset val="204"/>
        <scheme val="minor"/>
      </rPr>
      <t>ИЛИ</t>
    </r>
    <r>
      <rPr>
        <sz val="11"/>
        <color theme="1"/>
        <rFont val="Calibri"/>
        <family val="2"/>
        <charset val="204"/>
        <scheme val="minor"/>
      </rPr>
      <t xml:space="preserve"> Наличие пяти и более комфортных условий для предоставления услуг </t>
    </r>
  </si>
  <si>
    <t xml:space="preserve">Отсутствуют комфортные условия ИЛИ Количество комфортных условий для предоставления услуг (от одного до четырех включительно) ИЛИ Наличие пяти и более комфортных условий для предоставления услуг </t>
  </si>
  <si>
    <t>Округление 2.1.</t>
  </si>
  <si>
    <t>2.3.</t>
  </si>
  <si>
    <t xml:space="preserve"> 2.3 Доля получателей услуг удовлетворенных комфортностью предоставления услуг организацией социальной сферы</t>
  </si>
  <si>
    <t xml:space="preserve">Число получателей услуг, удовлетворенных комфортностью предоставления услуг организацией социальной сферы, по отношению к числу опрошенных получателей услуг, ответивших на данный вопрос </t>
  </si>
  <si>
    <t xml:space="preserve">округление п. 2.2. </t>
  </si>
  <si>
    <t>ИТОГО Раздел 2</t>
  </si>
  <si>
    <t>Расчетное значение п.2 Бас Гов</t>
  </si>
  <si>
    <t>3.1 Оборудование помещений организации социальной сферы и прилегающей к ней территории с учетом доступности для инвалидов*</t>
  </si>
  <si>
    <t>3.1.1 - 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</si>
  <si>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r>
      <t xml:space="preserve">Отсутствуют условия доступности для инвалидов </t>
    </r>
    <r>
      <rPr>
        <sz val="11"/>
        <color rgb="FFFF0000"/>
        <rFont val="Calibri"/>
        <family val="2"/>
        <charset val="204"/>
        <scheme val="minor"/>
      </rPr>
      <t>ИЛИ</t>
    </r>
    <r>
      <rPr>
        <sz val="11"/>
        <color theme="1"/>
        <rFont val="Calibri"/>
        <family val="2"/>
        <charset val="204"/>
        <scheme val="minor"/>
      </rPr>
      <t xml:space="preserve"> Количество условий доступности организации для инвалидов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для инвалидов </t>
    </r>
  </si>
  <si>
    <t>округление 3.1.</t>
  </si>
  <si>
    <t>3.2 Обеспечение в организации социальной сферы условий доступности, позволяющих инвалидам получать услуги наравне с другими</t>
  </si>
  <si>
    <t>3.2.1 - Наличие в организации социальной сферы условий доступности, позволяющих инвалидам получать услуги наравне с другими: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наличие альтернативной версии официального сайта организации социальной сферы в сети Интернет для инвалидов по зрению;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 наличие возможности предоставления услуги в дистанционном режиме или на дому.</t>
  </si>
  <si>
    <r>
      <t xml:space="preserve">Отсутствуют условия доступности, позволяющие инвалидам получать услуги наравне с другими  </t>
    </r>
    <r>
      <rPr>
        <sz val="11"/>
        <color rgb="FFFF0000"/>
        <rFont val="Calibri"/>
        <family val="2"/>
        <charset val="204"/>
        <scheme val="minor"/>
      </rPr>
      <t xml:space="preserve">ИЛИ </t>
    </r>
    <r>
      <rPr>
        <sz val="11"/>
        <color theme="1"/>
        <rFont val="Calibri"/>
        <family val="2"/>
        <charset val="204"/>
        <scheme val="minor"/>
      </rPr>
      <t xml:space="preserve">Количество условий доступности, позволяющих инвалидам получать услуги наравне с другими (от одного до четырех)  </t>
    </r>
    <r>
      <rPr>
        <sz val="11"/>
        <color rgb="FFFF0000"/>
        <rFont val="Calibri"/>
        <family val="2"/>
        <charset val="204"/>
        <scheme val="minor"/>
      </rPr>
      <t>ИЛИ</t>
    </r>
    <r>
      <rPr>
        <sz val="11"/>
        <color theme="1"/>
        <rFont val="Calibri"/>
        <family val="2"/>
        <charset val="204"/>
        <scheme val="minor"/>
      </rPr>
      <t xml:space="preserve"> Наличие пяти и более условий доступности </t>
    </r>
  </si>
  <si>
    <t>округление 3.2.</t>
  </si>
  <si>
    <t>3.3.</t>
  </si>
  <si>
    <t>3.3 Доля получателей услуг, удовлетворенных доступностью услуг для инвалидов</t>
  </si>
  <si>
    <t>3.3.1 - Удовлетворенность доступностью услуг для инвалидов.</t>
  </si>
  <si>
    <t xml:space="preserve">Число получателей услуг-инвалидов, удовлетворенных доступностью услуг для инвалидов, по отношению к числу опрошенных получателей услуг- инвалидов, ответивших на соответствующий вопрос анкеты </t>
  </si>
  <si>
    <t>Округление 3.3.</t>
  </si>
  <si>
    <t>ИТОГО Раздел 3</t>
  </si>
  <si>
    <t>Расчетное значение п.3 Бас Гов</t>
  </si>
  <si>
    <t>4.1.</t>
  </si>
  <si>
    <t>4.1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</si>
  <si>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4.1.1 -  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</si>
  <si>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 xml:space="preserve">Число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по отношению к числу опрошенныхполучателей услуг, ответивших на соответствующий вопрос анкеты </t>
  </si>
  <si>
    <t>Округление 4.1.</t>
  </si>
  <si>
    <t>4.2.</t>
  </si>
  <si>
    <t>4.2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</si>
  <si>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4.2.1 - 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</si>
  <si>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Число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по отношению к числу опрошенных получателей услуг, ответивших на соответствующий вопрос анкеты</t>
  </si>
  <si>
    <t>Числитель</t>
  </si>
  <si>
    <t>Знаменатель</t>
  </si>
  <si>
    <t>Округление 4.2.</t>
  </si>
  <si>
    <t>4.3.</t>
  </si>
  <si>
    <t>4.3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</si>
  <si>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4.3.1 - Удовлетворенность доброжелательностью, вежливостью работников организации социальной сферы при использовании дистанционных форм взаимодействия (по телефону, по электронной почте, с помощью электронных сервисов (подачи электронного обращения (жалобы, предложения), получения консультации по оказываемым услугам и пр.).</t>
  </si>
  <si>
    <t>Число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по отношению к числу опрошенных получателей услуг, ответивших на соответствующий вопрос анкеты</t>
  </si>
  <si>
    <t>Округление 4.3.</t>
  </si>
  <si>
    <t>ИТОГО Раздел 4</t>
  </si>
  <si>
    <t>Расчетное значение п.4 Бас гов</t>
  </si>
  <si>
    <t>5.1.</t>
  </si>
  <si>
    <t>5.1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</si>
  <si>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5.1.1 - Готовность получателей услуг рекомендовать организацию социальной сферы родственникам и знакомым</t>
  </si>
  <si>
    <t xml:space="preserve">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 по отношению к числу опрошенных получателей услуг, ответивших на соответствующий вопрос анкеты </t>
  </si>
  <si>
    <t>Округление 5.1.</t>
  </si>
  <si>
    <t>5.2.</t>
  </si>
  <si>
    <t>5.2 Доля получателей услуг, удовлетворенных организационными условиями предоставления услуг</t>
  </si>
  <si>
    <t>5.2.1 - Удовлетворенность получателей услуг организационными условиями оказания услуг, например: наличием и понятностью навигации внутри организации социальной сферы; графиком работы организации социальной сферы (подразделения, отдельных специалистов, графиком прихода социального работника на дом и пр.).</t>
  </si>
  <si>
    <t>Число получателей услуг, удовлетворенных организационными условиями предоставления услуг, по отношению к числу опрошенных получателей услуг ответивших на соответствующий вопрос анкеты</t>
  </si>
  <si>
    <t>Округление 5.2.</t>
  </si>
  <si>
    <t>5.3.</t>
  </si>
  <si>
    <t>5.3 Доля получателей услуг, удовлетворенных в целом условиями оказания услуг в организации социальной сферы*</t>
  </si>
  <si>
    <t>5.3.1 - Удовлетворенность получателей услуг в целом условиями оказания услуг в организации социальной сферы.</t>
  </si>
  <si>
    <t>Число получателей услуг, удовлетворенных в целом условиями оказания услуг в организации социальной сферы, по отношению к числу опрошенных получателей услуг, ответивших на соответствующий вопрос анкеты</t>
  </si>
  <si>
    <t>Округление 5.3.</t>
  </si>
  <si>
    <t>ИТОГО Раздел 5</t>
  </si>
  <si>
    <t>Расчетное значение п.5  Бас Гов</t>
  </si>
  <si>
    <t>Итоговое значение комплексного показателя</t>
  </si>
  <si>
    <t>Итого комплексный показатель</t>
  </si>
  <si>
    <t>расчетное значение БАС ГОВ</t>
  </si>
  <si>
    <t>Разница с БАС ГОВ</t>
  </si>
  <si>
    <t xml:space="preserve">4. Показатели, характеризующие доброжелательность, вежливость работников образовательных организаций </t>
  </si>
  <si>
    <t xml:space="preserve">Объем информации (количество материалов/единиц информации), размещенной на информационных стендах в помещении организации по отношению к количеству материалов, размещение которых установлено нормативными правовыми актами </t>
  </si>
  <si>
    <t xml:space="preserve">Число получателей услуг, удовлетворенных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по отношению к числу опрошенных получателей услуг, ответивших на соответствующий вопрос анкеты </t>
  </si>
  <si>
    <t>Наличие в образовательной организации адаптированных программ и/или обучающихся с ОВЗ</t>
  </si>
  <si>
    <t>Наличие/ отсутствие критерия
(1 /0, либо 1/0,5/0)</t>
  </si>
  <si>
    <t>Доля получателей услуг, удовлетворенных открытостью, полнотой и доступностью информации о деятельности организации социальной сферы</t>
  </si>
  <si>
    <t>1.3.1.</t>
  </si>
  <si>
    <t>Доля получателей услуг, удовлетворенных  качеством, полнотой и доступностью информации о деятельности организации, размещенной на информационных стендах в помещении</t>
  </si>
  <si>
    <t>1.3.2.</t>
  </si>
  <si>
    <t>Доля получателей услуг, удовлетворенных качеством, полнотой и доступностью информации о деятельности организации, размещенной на официальном сайте</t>
  </si>
  <si>
    <t>2.3</t>
  </si>
  <si>
    <t>Доля получателей услуг, удовлетворенных комфортностью предоставления услуг организацией социальной сферы</t>
  </si>
  <si>
    <t>3.</t>
  </si>
  <si>
    <t>Доля получателей услуг, удовлетворенных доступностью услуг для инвалидов</t>
  </si>
  <si>
    <t>4.</t>
  </si>
  <si>
    <t>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</si>
  <si>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</si>
  <si>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</si>
  <si>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5.</t>
  </si>
  <si>
    <t>Показатели, характеризующие удовлетворенность условиями оказания услуг</t>
  </si>
  <si>
    <t>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</si>
  <si>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Доля получателей услуг, удовлетворенных организационными условиями предоставления услуг</t>
  </si>
  <si>
    <t>Доля получателей услуг, удовлетворенных в целом условиями оказания услуг в организации социальной сферы*</t>
  </si>
  <si>
    <t>Рейтинг</t>
  </si>
  <si>
    <t>Наименование образовательного учреждения</t>
  </si>
  <si>
    <t>1. Показатели, характеризующие открытость и доступность информации об образовательной организации</t>
  </si>
  <si>
    <t>1.1.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установленным нормативными правовыми актами</t>
  </si>
  <si>
    <t>1.2. Наличие на официальном сайте образовательной организации информации о дистанционных способах обратной связи и взаимодействия с получателями услуг и их функционирование</t>
  </si>
  <si>
    <t>1.3. Доля получателей услуг, удовлетворенных открытостью, полнотой и доступностью информации о деятельности образовательной организации, размещенной на информационных стендах в помещении образовательной организации, на официальном сайте образовательной организации в сети «Интернет»</t>
  </si>
  <si>
    <t>2. Показатели, характеризующие комфортность условий предоставления услуг, в том числе время ожидания предоставления услуг</t>
  </si>
  <si>
    <t xml:space="preserve">2.1. Обеспечение в образовательной организации комфортных условий для предоставления услуг </t>
  </si>
  <si>
    <t>2.3. Доля получателей услуг удовлетворенных комфортностью предоставления услуг  образовательной организацией</t>
  </si>
  <si>
    <t>3. Показатели, характеризующие доступность услуг для инвалидов</t>
  </si>
  <si>
    <t>3.1. Оборудование помещений образовательной организации и прилегающей к ней территории с учетом доступности для инвалидов</t>
  </si>
  <si>
    <t>3.2. Обеспечение в образовательной организации условий доступности, позволяющих инвалидам получать услуги наравне с другими</t>
  </si>
  <si>
    <t xml:space="preserve">3.3. Доля инвалидов -получателей  услуг, удовлетворенных доступностью услуг для инвалидов </t>
  </si>
  <si>
    <t xml:space="preserve">4.1. Доля получателей услуг, удовлетворенных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t>
  </si>
  <si>
    <t xml:space="preserve">4.2. Доля получателей услуг, удовлетворенных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t>
  </si>
  <si>
    <t xml:space="preserve">4.3. Доля получателей услуг, удовлетворенных доброжелательностью, вежливостью работников образовательной организации при использовании дистанционных форм взаимодействия </t>
  </si>
  <si>
    <t>5. Показатели, характеризующие удовлетворенность условиями оказания услуг</t>
  </si>
  <si>
    <t xml:space="preserve">5.1. Доля получателей услуг, которые готовы рекомендовать образовательную организацию родственникам и знакомым </t>
  </si>
  <si>
    <t>5.2. Доля получателей услуг, удовлетворенных организационными условиями предоставления услуг</t>
  </si>
  <si>
    <t>5.3. Доля получателей услуг, удовлетворенных в целом условиями оказания услуг в образовательной организации</t>
  </si>
  <si>
    <t>Общий показатель оценки  качества, в баллах</t>
  </si>
  <si>
    <t>2. Информация о режиме и графике работы образовательной организации, ее представительств и филиалов (при наличии)</t>
  </si>
  <si>
    <t>3. Информация о контактных телефонах и об адресах электронной почты образовательной организации, ее представительств и филиалов (при наличии)</t>
  </si>
  <si>
    <t>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</si>
  <si>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5. Свидетельство о государственной аккредитации (с приложениями) (при наличии)</t>
  </si>
  <si>
    <t>6.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</si>
  <si>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4. Платные образовательные услуги</t>
  </si>
  <si>
    <t>1. Основные сведения:</t>
  </si>
  <si>
    <t>3. Документы (в виде копий)</t>
  </si>
  <si>
    <t>7.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</si>
  <si>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5. Образование</t>
  </si>
  <si>
    <t>8. Лицензия на осуществление образовательной деятельности (с приложениями)</t>
  </si>
  <si>
    <t>9. 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(при наличии)</t>
  </si>
  <si>
    <t>10. Информация о календарном учебном графике с приложением его в виде электронного документа</t>
  </si>
  <si>
    <t>11.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</si>
  <si>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размещают:</t>
  </si>
  <si>
    <t>6. Руководство. Педагогический (научно-педагогический) состав</t>
  </si>
  <si>
    <t>13.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</si>
  <si>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14.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</si>
  <si>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1. Информация о месте нахождения образовательной организации, ее представительств и филиалов (при наличии)</t>
  </si>
  <si>
    <r>
      <t xml:space="preserve">12. Информацию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а также о результатах перевода, восстановления и отчисления
</t>
    </r>
    <r>
      <rPr>
        <i/>
        <sz val="12"/>
        <color theme="1"/>
        <rFont val="Times New Roman"/>
        <family val="1"/>
        <charset val="204"/>
      </rPr>
      <t>Размещается в форме электронного документа, подписанного простой электронной подписью в соответствии с Федеральным законом от 6 апреля 2011 г. № 63-ФЗ</t>
    </r>
  </si>
  <si>
    <r>
      <t xml:space="preserve">15. Информация об условиях питания обучающихся, в том числе инвалидов и лиц с ограниченными возможностями здоровья
</t>
    </r>
    <r>
      <rPr>
        <i/>
        <sz val="12"/>
        <color theme="1"/>
        <rFont val="Times New Roman"/>
        <family val="1"/>
        <charset val="204"/>
      </rPr>
      <t>Государственные и муниципальные общеобразовательные организации при размещении информации об условиях питания обучающихся по образовательным программам начального общего образования размещают в том числе меню ежедневного горячего питания, информацию о наличии диетического меню в образовательной организации, перечни юридических лиц и индивидуальных предпринимателей, оказывающих услуги по организации питания в общеобразовательных организациях, перечни юридических лиц и индивидуальных предпринимателей, поставляющих (реализующих) пищевые продукты и продовольственное сырье в общеобразовательные организации, формы обратной связи для родителей обучающихся и ответы на вопросы родителей по питанию</t>
    </r>
  </si>
  <si>
    <t>5) специально оборудованных санитарно-гигиенических помещений в образовательной организации.</t>
  </si>
  <si>
    <t>1. Информация о полном и сокращенном (при наличии) наименовании образовательной организации</t>
  </si>
  <si>
    <t>2. Информация о дате создания образовательной организации</t>
  </si>
  <si>
    <t>3. 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</si>
  <si>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4. Информация о месте нахождения образовательной организации, ее представительств и филиалов (при наличии)</t>
  </si>
  <si>
    <t>5. Информация о режиме и графике работы образовательной организации, ее представительств и филиалов (при наличии)</t>
  </si>
  <si>
    <t xml:space="preserve">6. 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 </t>
  </si>
  <si>
    <t>7. Информация о контактных телефонах и об адресах электронной почты образовательной организации, ее представительств и филиалов (при наличии)</t>
  </si>
  <si>
    <t xml:space="preserve">8. 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N 273-ФЗ "Об образовании в Российской Федерации" не включаются в соответствующую запись в реестре лицензий на осуществление образовательной деятельности </t>
  </si>
  <si>
    <t>9.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</si>
  <si>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10. 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t>
  </si>
  <si>
    <t>3.  Образование</t>
  </si>
  <si>
    <t>11. Лицензия на осуществление образовательной деятельности (выписка из реестра лицензий на осуществление образовательной деятельности)</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</si>
  <si>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t>
  </si>
  <si>
    <t>12. О реализуемых уровнях образования</t>
  </si>
  <si>
    <t>13. О формах обучения</t>
  </si>
  <si>
    <t>14. О нормативных сроках обучения</t>
  </si>
  <si>
    <t xml:space="preserve">15.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 </t>
  </si>
  <si>
    <t xml:space="preserve">16. О языка(х), на котором(ых) осуществляется образование (обучение)  </t>
  </si>
  <si>
    <t>17. Об учебных предметах, курсах, дисциплинах (модулях), предусмотренных соответствующей образовательной программой</t>
  </si>
  <si>
    <t>18. О практике, предусмотренной соответствующей образовательной программой</t>
  </si>
  <si>
    <t>19. Об использовании при реализации образовательной программы электронного обучения и дистанционных образовательных технологий</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</si>
  <si>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t>
  </si>
  <si>
    <t>20. Об учебном плане с приложением его в виде электронного документа</t>
  </si>
  <si>
    <t>21.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</si>
  <si>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22. О календарном учебном графике с приложением его в виде электронного документа</t>
  </si>
  <si>
    <t>23.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N 273-ФЗ "Об образовании в Российской Федерации", в виде электронного документа</t>
  </si>
  <si>
    <t>Информация о численности обучающихся по реализуемым образовательным программам, в том числе:</t>
  </si>
  <si>
    <t>24. Об общей численности обучающихся</t>
  </si>
  <si>
    <t xml:space="preserve">25.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   </t>
  </si>
  <si>
    <t>26.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</si>
  <si>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 информацию:</t>
  </si>
  <si>
    <t>27. Об уровне образования</t>
  </si>
  <si>
    <t>28. О коде и наименовании профессии, специальности, направления подготовки</t>
  </si>
  <si>
    <t>29. О направлениях и результатах научной (научно-исследовательской) деятельности (при осуществлении научной (научно-исследовательской) деятельности)</t>
  </si>
  <si>
    <t>30.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о результатах перевода, восстановления и отчисления</t>
  </si>
  <si>
    <t>4. Образовательные стандарты и требования</t>
  </si>
  <si>
    <t>31. Информация о федеральных государственных образовательных стандартах, федеральный Государственных требованиях, об образовательных стандартах и самостоятельно устанавливаемых требованиях (при их наличии)</t>
  </si>
  <si>
    <t>5. Руководство. Педагогический (научно-педагогический) состав</t>
  </si>
  <si>
    <t>32.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</si>
  <si>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33.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 педагогических кадров в аспирантуре (адъюнктуре), в реализации которых участвует педагогический работник</t>
  </si>
  <si>
    <t>6. Материально-техническое обеспечение и оснащенность образовательного процесса</t>
  </si>
  <si>
    <t>34. 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</si>
  <si>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35. Информация об условиях питания обучающихся, в том числе инвалидов и лиц с ограниченными возможностями здоровья</t>
  </si>
  <si>
    <t>36. Информация об условиях охраны здоровья обучающихся, в том числе инвалидов и лиц с ограниченными возможностями здоровья</t>
  </si>
  <si>
    <t>37.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</si>
  <si>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38.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</si>
  <si>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39. Информация об обеспечении доступа в здания образовательной организации инвалидов и лиц с ограниченными возможностями здоровья</t>
  </si>
  <si>
    <t>40.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</si>
  <si>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7. Доступная среда</t>
  </si>
  <si>
    <t>Информация о специальных условиях для обучения инвалидов и лиц с ограниченными возможностями здоровья, в том числе:</t>
  </si>
  <si>
    <t>41.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</si>
  <si>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42. Об обеспечении беспрепятственного доступа в здания образовательной организации</t>
  </si>
  <si>
    <t>43. О специальных условиях питания</t>
  </si>
  <si>
    <t>44. О специальных условиях охраны здоровья</t>
  </si>
  <si>
    <t>45.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</si>
  <si>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46. Об электронных образовательных ресурсах, к которым обеспечивается доступ инвалидов и лиц с ограниченными возможностями здоровья</t>
  </si>
  <si>
    <t>47. О наличии специальных технических средств обучения коллективного и индивидуального пользования</t>
  </si>
  <si>
    <t>48. О наличии условий для беспрепятственного доступа в общежитие, интернат</t>
  </si>
  <si>
    <t>49.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</si>
  <si>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8. Международное сотрудничество</t>
  </si>
  <si>
    <t>50. Информация о заключенных и планируемых к заключению договорах с иностранными и (или) международными организациями по вопросам образования</t>
  </si>
  <si>
    <t>51. Информация о международной аккредитации образовательных программ (при наличии)</t>
  </si>
  <si>
    <t>9. Вакантные места для приема (перевода) обучающихся</t>
  </si>
  <si>
    <t>52.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</si>
  <si>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10. Стипендии и меры поддержки обучающихся</t>
  </si>
  <si>
    <t>53. Информация о наличии и условиях предоставления обучающимся стипендий, мер социальной поддержки</t>
  </si>
  <si>
    <t>54. 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</si>
  <si>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55. Информация о трудоустройстве выпускников (в виде численности трудоустроенных выпускников прошлого учебного года образования)</t>
  </si>
  <si>
    <t>11. Финансово-хозяйственная деятельность</t>
  </si>
  <si>
    <t>56.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</si>
  <si>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57. Информация о поступлении финансовых и материальных средств по итогам финансового года</t>
  </si>
  <si>
    <t>58. Информация о расходовании финансовых и материальных средств по итогам финансового года</t>
  </si>
  <si>
    <t>59. 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</si>
  <si>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12. Платные образовательные услуги</t>
  </si>
  <si>
    <t>60.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</si>
  <si>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61. 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</si>
  <si>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13. Документы</t>
  </si>
  <si>
    <t>62. Отчет о результатах самообследования</t>
  </si>
  <si>
    <t xml:space="preserve">Документы (в виде копий) </t>
  </si>
  <si>
    <t>63. Устав образовательной организации</t>
  </si>
  <si>
    <t>64. Свидетельство о государственной аккредитации (с приложениями) (при наличии)</t>
  </si>
  <si>
    <t>65. Локальные нормативные акты, предусмотренные частью 2 статьи 30 Федерального закона от 29 декабря 2012 г. N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</si>
  <si>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 xml:space="preserve">66. Предписания органов, осуществляющих государственный контроль (надзор) в сфере образования, отчеты об исполнении таких предписаний (при наличии)   </t>
  </si>
  <si>
    <t>да</t>
  </si>
  <si>
    <t>Численность получателей услуг</t>
  </si>
  <si>
    <t>Количество респондентов</t>
  </si>
  <si>
    <t>ПОТОК ДВУХМЕРНЫХ РАСПРЕДЕЛЕНИЙ</t>
  </si>
  <si>
    <t>Пременная-основание: Укажите, пожалуйста, в каком образовательном учреждении учитесь Вы/ Ваш ребенок (дети)</t>
  </si>
  <si>
    <t>Таблица №2</t>
  </si>
  <si>
    <t>Укажите, пожалуйста, в каком образовательном учреждении учитесь Вы/ Ваш ребенок (дети) * Укажите, пожалуйста, в каком образовательном учреждении учитесь Вы/ Ваш ребенок (дети)</t>
  </si>
  <si>
    <t>в абсолютных цифрах</t>
  </si>
  <si>
    <t>Укажите, пожалуйста, в каком образовательном учреждении учитесь Вы/ Ваш ребенок (дети)</t>
  </si>
  <si>
    <t>1. МБОУ «СОШ № 161»</t>
  </si>
  <si>
    <t>2. МБОУ «СОШ № 163»</t>
  </si>
  <si>
    <t>3. МБОУ «Гимназия № 164»</t>
  </si>
  <si>
    <t>4. МБОУ «СОШ № 167»</t>
  </si>
  <si>
    <t>5. МБОУ «СОШ № 169»</t>
  </si>
  <si>
    <t>6. МБОУ «СОШ № 172»</t>
  </si>
  <si>
    <t>7. МБОУ «Лицей№ 174»</t>
  </si>
  <si>
    <t>8. МБОУ «СОШ № 175»</t>
  </si>
  <si>
    <t>9. МБОУ «СОШ № 176»</t>
  </si>
  <si>
    <t>10. МБДОУ д/с № 6</t>
  </si>
  <si>
    <t>11. МБДОУ д/с № 9</t>
  </si>
  <si>
    <t>12. МБДОУ д/с № 10</t>
  </si>
  <si>
    <t>13. МБДОУ д/с № 13</t>
  </si>
  <si>
    <t>14. МБДОУ д/с № 14</t>
  </si>
  <si>
    <t>15. МБДОУ д/с № 18</t>
  </si>
  <si>
    <t>16. МБДОУ д/с № 21</t>
  </si>
  <si>
    <t>17. МБДОУ д/с № 23</t>
  </si>
  <si>
    <t>18. МБДОУ д/с № 24</t>
  </si>
  <si>
    <t>19. МБДОУ д/с № 26</t>
  </si>
  <si>
    <t>20. МБДОУ д/с № 27</t>
  </si>
  <si>
    <t>21. МБДОУ д/с № 28</t>
  </si>
  <si>
    <t>22. МБДОУ д/с № 29</t>
  </si>
  <si>
    <t>23. МБДОУ д/с № 30</t>
  </si>
  <si>
    <t>24. МБДОУ д/с № 32</t>
  </si>
  <si>
    <t>25. МБУ ДО «ЦО «Перспектива»</t>
  </si>
  <si>
    <t>26. МБУ ДО «ЦЭКиТ»</t>
  </si>
  <si>
    <t>27. МБУ ДОЦ «Витязь»</t>
  </si>
  <si>
    <t>28. МБУ ДО «ДМШ»</t>
  </si>
  <si>
    <t>29. МБУ ДО «ДХШ»</t>
  </si>
  <si>
    <t>ИТОГО:</t>
  </si>
  <si>
    <t>* Пропуски: 0 из 7332 (0,0%)</t>
  </si>
  <si>
    <t>** Коэффициент Крамера [0..1]: 1,000, Вероятность ошибки: 0,00</t>
  </si>
  <si>
    <t>Таблица №3</t>
  </si>
  <si>
    <t>Укажите, пожалуйста, в каком образовательном учреждении учитесь Вы/ Ваш ребенок (дети) * Выберите, пожалуйста, категорию получателя образовательных услуг, к которой Вы относитесь (можно выбрать только одну)</t>
  </si>
  <si>
    <t>Выберите, пожалуйста, категорию получателя образовательных услуг, к которой Вы относитесь (можно выбрать только одну)</t>
  </si>
  <si>
    <t>1. Обучающийся</t>
  </si>
  <si>
    <t>2. Родитель (законный представитель) обучающегося</t>
  </si>
  <si>
    <t>3. Воспитанник детского дома</t>
  </si>
  <si>
    <t>** Коэффициент Крамера [0..1]: 0,219, Вероятность ошибки: 0,00</t>
  </si>
  <si>
    <t>Таблица №4</t>
  </si>
  <si>
    <t>Укажите, пожалуйста, в каком образовательном учреждении учитесь Вы/ Ваш ребенок (дети) * Если Вы выбрали категории «Обучающийся» или «Воспитанник детского дома», подтвердите, что Вам больше 14 лет</t>
  </si>
  <si>
    <t>Если Вы выбрали категории «Обучающийся» или «Воспитанник детского дома», подтвердите, что Вам больше 14 лет</t>
  </si>
  <si>
    <t>1. Да</t>
  </si>
  <si>
    <t>2. Нет</t>
  </si>
  <si>
    <t>* Пропуски: 6206 из 7332 (84,6%)</t>
  </si>
  <si>
    <t>** Коэффициент Крамера [0..1]: Нерасч., Вероятность ошибки: Нерасч.</t>
  </si>
  <si>
    <t>Таблица №5</t>
  </si>
  <si>
    <t>Укажите, пожалуйста, в каком образовательном учреждении учитесь Вы/ Ваш ребенок (дети) * 1. При посещении образовательной организации обращались ли Вы к информации о ее деятельности, размещенной на информационных стендах в помещениях организации?</t>
  </si>
  <si>
    <t>1. При посещении образовательной организации обращались ли Вы к информации о ее деятельности, размещенной на информационных стендах в помещениях организации?</t>
  </si>
  <si>
    <t>** Коэффициент Крамера [0..1]: 0,218, Вероятность ошибки: 0,00</t>
  </si>
  <si>
    <t>Таблица №6</t>
  </si>
  <si>
    <t>Укажите, пожалуйста, в каком образовательном учреждении учитесь Вы/ Ваш ребенок (дети) * 2. Удовлетворены ли Вы открытостью, полнотой и доступностью информации о деятельности образовательной организации, размещенной на информационных стендах в помещении организации?</t>
  </si>
  <si>
    <t>2. Удовлетворены ли Вы открытостью, полнотой и доступностью информации о деятельности образовательной организации, размещенной на информационных стендах в помещении организации?</t>
  </si>
  <si>
    <t>* Пропуски: 1809 из 7332 (24,7%)</t>
  </si>
  <si>
    <t>** Коэффициент Крамера [0..1]: 0,136, Вероятность ошибки: 0,00</t>
  </si>
  <si>
    <t>Таблица №7</t>
  </si>
  <si>
    <t>Укажите, пожалуйста, в каком образовательном учреждении учитесь Вы/ Ваш ребенок (дети) * 3. Пользовались ли Вы официальным сайтом образовательной организации, чтобы получить информацию о ее деятельности?</t>
  </si>
  <si>
    <t>3. Пользовались ли Вы официальным сайтом образовательной организации, чтобы получить информацию о ее деятельности?</t>
  </si>
  <si>
    <t>** Коэффициент Крамера [0..1]: 0,149, Вероятность ошибки: 0,00</t>
  </si>
  <si>
    <t>Таблица №8</t>
  </si>
  <si>
    <t>Укажите, пожалуйста, в каком образовательном учреждении учитесь Вы/ Ваш ребенок (дети) * 4. Удовлетворены ли Вы открытостью, полнотой и доступностью информации о деятельности образовательной организации, размещенной на ее официальном сайте в информационно-телекоммуникационной сети «Интернет»?</t>
  </si>
  <si>
    <t>4. Удовлетворены ли Вы открытостью, полнотой и доступностью информации о деятельности образовательной организации, размещенной на ее официальном сайте в информационно-телекоммуникационной сети «Интернет»?</t>
  </si>
  <si>
    <t>* Пропуски: 1459 из 7332 (19,9%)</t>
  </si>
  <si>
    <t>** Коэффициент Крамера [0..1]: 0,161, Вероятность ошибки: 0,00</t>
  </si>
  <si>
    <t>Таблица №9</t>
  </si>
  <si>
    <t>Укажите, пожалуйста, в каком образовательном учреждении учитесь Вы/ Ваш ребенок (дети) * 5. Удовлетворены ли Вы комфортностью условий предоставления услуг в образовательной организации (наличием комфортной зоны отдыха (ожидания); наличием и понятностью навигации в помещении организации; наличием и доступностью питьевой воды в помещении организации; наличием и доступностью ...</t>
  </si>
  <si>
    <t>5. Удовлетворены ли Вы комфортностью условий предоставления услуг в образовательной организации (наличием комфортной зоны отдыха (ожидания); наличием и понятностью навигации в помещении организации; наличием и доступностью питьевой воды в помещении организации; наличием и доступностью ...</t>
  </si>
  <si>
    <t>** Коэффициент Крамера [0..1]: 0,224, Вероятность ошибки: 0,00</t>
  </si>
  <si>
    <t>Таблица №10</t>
  </si>
  <si>
    <t>Укажите, пожалуйста, в каком образовательном учреждении учитесь Вы/ Ваш ребенок (дети) * 6. Имеете ли Вы (Ваш ребенок) установленную группу инвалидности?</t>
  </si>
  <si>
    <t>6. Имеете ли Вы (Ваш ребенок) установленную группу инвалидности?</t>
  </si>
  <si>
    <t>** Коэффициент Крамера [0..1]: 0,119, Вероятность ошибки: 0,00</t>
  </si>
  <si>
    <t>Таблица №11</t>
  </si>
  <si>
    <t>Укажите, пожалуйста, в каком образовательном учреждении учитесь Вы/ Ваш ребенок (дети) * 7. Удовлетворены ли Вы доступностью предоставления услуг для инвалидов в образовательной организации?</t>
  </si>
  <si>
    <t>7. Удовлетворены ли Вы доступностью предоставления услуг для инвалидов в образовательной организации?</t>
  </si>
  <si>
    <t>* Пропуски: 7063 из 7332 (96,3%)</t>
  </si>
  <si>
    <t>** Коэффициент Крамера [0..1]: 0,390, Вероятность ошибки: 0,05</t>
  </si>
  <si>
    <t>Таблица №12</t>
  </si>
  <si>
    <t>Укажите, пожалуйста, в каком образовательном учреждении учитесь Вы/ Ваш ребенок (дети) * 8. Удовлетворены ли Вы доброжелательностью, вежливостью работников образовательной организации, обеспечивающих первичный контакт и информирование получателя услуги (административный персонал и прочие работники) при непосредственном обращении в образовательную организацию?</t>
  </si>
  <si>
    <t>8. Удовлетворены ли Вы доброжелательностью, вежливостью работников образовательной организации, обеспечивающих первичный контакт и информирование получателя услуги (административный персонал и прочие работники) при непосредственном обращении в образовательную организацию?</t>
  </si>
  <si>
    <t>** Коэффициент Крамера [0..1]: 0,202, Вероятность ошибки: 0,00</t>
  </si>
  <si>
    <t>Таблица №13</t>
  </si>
  <si>
    <t>Укажите, пожалуйста, в каком образовательном учреждении учитесь Вы/ Ваш ребенок (дети) * 9. Удовлетворены ли Вы доброжелательностью и вежливостью работников образовательной организации, обеспечивающих непосредственное оказание услуги при обращении в организацию (преподаватели, тренеры, инструкторы и прочие работники)?</t>
  </si>
  <si>
    <t>9. Удовлетворены ли Вы доброжелательностью и вежливостью работников образовательной организации, обеспечивающих непосредственное оказание услуги при обращении в организацию (преподаватели, тренеры, инструкторы и прочие работники)?</t>
  </si>
  <si>
    <t>Таблица №14</t>
  </si>
  <si>
    <t>Укажите, пожалуйста, в каком образовательном учреждении учитесь Вы/ Ваш ребенок (дети) * 10. Пользовались ли Вы какими-либо дистанционными способами взаимодействия с образовательной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</si>
  <si>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10. Пользовались ли Вы какими-либо дистанционными способами взаимодействия с образовательной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</si>
  <si>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 Коэффициент Крамера [0..1]: 0,191, Вероятность ошибки: 0,00</t>
  </si>
  <si>
    <t>Таблица №15</t>
  </si>
  <si>
    <t>Укажите, пожалуйста, в каком образовательном учреждении учитесь Вы/ Ваш ребенок (дети) * 11. Удовлетворены ли Вы доброжелательностью и вежливостью работников образовательной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</si>
  <si>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11. Удовлетворены ли Вы доброжелательностью и вежливостью работников образовательной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</si>
  <si>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 Пропуски: 2441 из 7332 (33,3%)</t>
  </si>
  <si>
    <t>** Коэффициент Крамера [0..1]: 0,205, Вероятность ошибки: 0,00</t>
  </si>
  <si>
    <t>Таблица №16</t>
  </si>
  <si>
    <t>Укажите, пожалуйста, в каком образовательном учреждении учитесь Вы/ Ваш ребенок (дети) * 12. Готовы ли Вы рекомендовать данную образовательную организацию родственникам и знакомым (или могли бы Вы ее рекомендовать, если бы была возможность выбора организации)?</t>
  </si>
  <si>
    <t>12. Готовы ли Вы рекомендовать данную образовательную организацию родственникам и знакомым (или могли бы Вы ее рекомендовать, если бы была возможность выбора организации)?</t>
  </si>
  <si>
    <t>** Коэффициент Крамера [0..1]: 0,208, Вероятность ошибки: 0,00</t>
  </si>
  <si>
    <t>Таблица №17</t>
  </si>
  <si>
    <t>Укажите, пожалуйста, в каком образовательном учреждении учитесь Вы/ Ваш ребенок (дети) * 13. Удовлетворены ли Вы организационными условиями предоставления услуг (графиком работы образовательной организации (подразделения, отдельных специалистов и прочие); навигацией внутри организации (наличие информационных табличек, указателей, сигнальных табло, инфоматов и прочие)?</t>
  </si>
  <si>
    <t>13. Удовлетворены ли Вы организационными условиями предоставления услуг (графиком работы образовательной организации (подразделения, отдельных специалистов и прочие); навигацией внутри организации (наличие информационных табличек, указателей, сигнальных табло, инфоматов и прочие)?</t>
  </si>
  <si>
    <t>** Коэффициент Крамера [0..1]: 0,153, Вероятность ошибки: 0,00</t>
  </si>
  <si>
    <t>Таблица №18</t>
  </si>
  <si>
    <t>Укажите, пожалуйста, в каком образовательном учреждении учитесь Вы/ Ваш ребенок (дети) * 14. Удовлетворены ли Вы в целом условиями оказания услуг в образовательной организации?</t>
  </si>
  <si>
    <t>14. Удовлетворены ли Вы в целом условиями оказания услуг в образовательной организации?</t>
  </si>
  <si>
    <t>** Коэффициент Крамера [0..1]: 0,195, Вероятность ошибки: 0,00</t>
  </si>
  <si>
    <t>Таблица №19</t>
  </si>
  <si>
    <t>Укажите, пожалуйста, в каком образовательном учреждении учитесь Вы/ Ваш ребенок (дети) * 16. Ваш пол</t>
  </si>
  <si>
    <t>16. Ваш пол</t>
  </si>
  <si>
    <t>1. Мужской</t>
  </si>
  <si>
    <t>2. Женский</t>
  </si>
  <si>
    <t>** Коэффициент Крамера [0..1]: 0,113, Вероятность ошибки: 0,00</t>
  </si>
  <si>
    <t>Таблица №20</t>
  </si>
  <si>
    <t>Укажите, пожалуйста, в каком образовательном учреждении учитесь Вы/ Ваш ребенок (дети) * 17. Ваш возраст</t>
  </si>
  <si>
    <t>17. Ваш возраст</t>
  </si>
  <si>
    <t>до 14 лет</t>
  </si>
  <si>
    <t>14 - 17 лет</t>
  </si>
  <si>
    <t>18 - 29 лет</t>
  </si>
  <si>
    <t>30 - 54 года</t>
  </si>
  <si>
    <t>55 лет и старше</t>
  </si>
  <si>
    <t>** Коэффициент Крамера [0..1]: 0,203, Вероятность ошибки: 0,00</t>
  </si>
  <si>
    <t>V15: Отсутствуют данные</t>
  </si>
  <si>
    <t>Муниципальное бюджетное общеобразовательное учреждение  «Средняя общеобразовательная школа №161»</t>
  </si>
  <si>
    <t>Муниципальное бюджетное общеобразовательное учреждение «Средняя общеобразовательная школа № 163»</t>
  </si>
  <si>
    <t>Муниципальное бюджетное общеобразовательное учреждение «Гимназия № 164»</t>
  </si>
  <si>
    <t>Муниципальное бюджетное общеобразовательное учреждение  «Средняя общеобразовательная школа № 167»</t>
  </si>
  <si>
    <t>Муниципальное бюджетное общеобразовательное учреждение «Средняя общеобразовательная школа №169»</t>
  </si>
  <si>
    <t>Муниципальное бюджетное общеобразовательное учреждение «Средняя общеобразовательная школа № 172»</t>
  </si>
  <si>
    <t>Муниципальное бюджетное общеобразовательное учреждение «Лицей №174»</t>
  </si>
  <si>
    <t>Муниципальное бюджетное общеобразовательное учреждение «Средняя общеобразовательная школа № 175»</t>
  </si>
  <si>
    <t>Муниципальное бюджетное общеобразовательное учреждение «Средняя общеобразовательная школа № 176»</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</si>
  <si>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социально-личностному развитию детей № 6 «Страна детства»</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</si>
  <si>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социально-личностному развитию детей № 9 «Семицветик»</t>
  </si>
  <si>
    <t>муниципальное бюджетное дошкольное образовательное учреждение «Детский сад комбинированного вида № 10 «Теремок»</t>
  </si>
  <si>
    <t>Муниципальное бюджетное дошкольное образовательное учреждение «Детский сад общеразвивающего вида для детей с приоритетным осуществлением деятельности по физическому развитию детей № 13 «Звездочка»</t>
  </si>
  <si>
    <t>Муниципальное бюджетное дошкольное образовательное учреждение «Детский сад общеразвивающего вида для детей с приоритетным осуществлением деятельности по художественно-эстетическому  развитию детей № 14 «Гнёздышко»</t>
  </si>
  <si>
    <t xml:space="preserve"> Муниципальное бюджетное дошкольное образовательное учреждение «Детский сад комбинированного вида № 18 «Сказка»</t>
  </si>
  <si>
    <t>Муниципальное бюджетное дошкольное образовательное учреждение «Детский сад общеразвивающего вида для детей с приоритетным осуществлением деятельности по физическому развитию детей № 21 «Золотой ключик»</t>
  </si>
  <si>
    <t>Муниципальное бюджетное дошкольное образовательное учреждение «Детский сад комбинированного вида № 23 «Солнышко»</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</si>
  <si>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24 «Искорки»</t>
  </si>
  <si>
    <t>Муниципальное бюджетное дошкольное образовательное учреждение «Детский сад общеразвивающего вида для детей с приоритетным осуществлением деятельности по физическому развитию детей № 26 «Эрудит»</t>
  </si>
  <si>
    <t>Муниципальное бюджетное дошкольное образовательное учреждение «Детский сад комбинированного вида № 27 «Золотая рыбка».</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</si>
  <si>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физического развитию детей № 28 «Жарки»</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</si>
  <si>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детей № 29 «Сибирячок»</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</si>
  <si>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30 «Крепыш»</t>
  </si>
  <si>
    <t>муниципальное бюджетное дошкольное образовательное учреждение «Детский сад комбинированного вида № 32 «Страна чудес»</t>
  </si>
  <si>
    <t>Муниципальное бюджетное  учреждение дополнительного образования «Центр образования «Перспектива»</t>
  </si>
  <si>
    <t>Муниципальное бюджетное  учреждение дополнительного образования  «Центр экологии, краеведения и туризма»</t>
  </si>
  <si>
    <t>Муниципальное бюджетное  учреждение дополнительного образования центр  «Витязь» имени Героя Советского Союза И.Н. Арсеньева</t>
  </si>
  <si>
    <t>Муниципальное бюджетное учреждение дополнительного образования «Детская музыкальная школа»</t>
  </si>
  <si>
    <t>Муниципальное бюджетное учреждение дополнительного образования «Детская художественная школа»</t>
  </si>
  <si>
    <t>не требуется</t>
  </si>
  <si>
    <t>больше 3</t>
  </si>
  <si>
    <t>16-17</t>
  </si>
  <si>
    <t>5 и больше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</si>
</sst>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charset val="204"/>
      <scheme val="minor"/>
    </font>
    <font>
      <sz val="11"/>
      <color theme="1"/>
      <name val="Calibri"/>
      <family val="2"/>
      <charset val="204"/>
      <scheme val="minor"/>
    </font>
    <font>
      <b/>
      <sz val="12"/>
      <color theme="1"/>
      <name val="Times New Roman"/>
      <family val="1"/>
      <charset val="204"/>
    </font>
    <font>
      <b/>
      <sz val="12"/>
      <name val="Times New Roman"/>
      <family val="1"/>
      <charset val="204"/>
    </font>
    <font>
      <b/>
      <sz val="11"/>
      <name val="Times New Roman"/>
      <family val="1"/>
      <charset val="204"/>
    </font>
    <font>
      <b/>
      <sz val="11"/>
      <color theme="1"/>
      <name val="Times New Roman"/>
      <family val="1"/>
      <charset val="204"/>
    </font>
    <font>
      <sz val="11"/>
      <name val="Times New Roman"/>
      <family val="1"/>
      <charset val="204"/>
    </font>
    <font>
      <sz val="11"/>
      <color theme="1"/>
      <name val="Times New Roman"/>
      <family val="1"/>
      <charset val="204"/>
    </font>
    <font>
      <sz val="12"/>
      <name val="Times New Roman"/>
      <family val="1"/>
      <charset val="204"/>
    </font>
    <font>
      <sz val="12"/>
      <color theme="1"/>
      <name val="Times New Roman"/>
      <family val="1"/>
      <charset val="204"/>
    </font>
    <font>
      <sz val="11"/>
      <name val="Calibri"/>
      <family val="2"/>
      <charset val="204"/>
    </font>
    <font>
      <sz val="10"/>
      <name val="Arial"/>
      <family val="2"/>
      <charset val="204"/>
    </font>
    <font>
      <sz val="11"/>
      <color rgb="FFFF0000"/>
      <name val="Calibri"/>
      <family val="2"/>
      <charset val="204"/>
      <scheme val="minor"/>
    </font>
    <font>
      <b/>
      <sz val="11"/>
      <color theme="1"/>
      <name val="Calibri"/>
      <family val="2"/>
      <charset val="204"/>
      <scheme val="minor"/>
    </font>
    <font>
      <sz val="11"/>
      <name val="Calibri"/>
      <family val="2"/>
      <charset val="204"/>
      <scheme val="minor"/>
    </font>
    <font>
      <sz val="11"/>
      <color rgb="FF424242"/>
      <name val="Trebuchet MS"/>
      <family val="2"/>
      <charset val="204"/>
    </font>
    <font>
      <b/>
      <sz val="16"/>
      <color rgb="FFFF0000"/>
      <name val="Calibri"/>
      <family val="2"/>
      <charset val="204"/>
      <scheme val="minor"/>
    </font>
    <font>
      <b/>
      <sz val="16"/>
      <name val="Calibri"/>
      <family val="2"/>
      <charset val="204"/>
      <scheme val="minor"/>
    </font>
    <font>
      <b/>
      <sz val="11"/>
      <name val="Calibri"/>
      <family val="2"/>
      <charset val="204"/>
      <scheme val="minor"/>
    </font>
    <font>
      <b/>
      <sz val="13"/>
      <color rgb="FFC00000"/>
      <name val="Calibri"/>
      <family val="2"/>
      <charset val="204"/>
      <scheme val="minor"/>
    </font>
    <font>
      <b/>
      <sz val="13"/>
      <name val="Calibri"/>
      <family val="2"/>
      <charset val="204"/>
      <scheme val="minor"/>
    </font>
    <font>
      <sz val="11"/>
      <color rgb="FF0070C0"/>
      <name val="Times New Roman"/>
      <family val="1"/>
      <charset val="204"/>
    </font>
    <font>
      <b/>
      <sz val="11"/>
      <color rgb="FF0070C0"/>
      <name val="Times New Roman"/>
      <family val="1"/>
      <charset val="204"/>
    </font>
    <font>
      <sz val="10"/>
      <name val="Arial"/>
      <family val="2"/>
      <charset val="204"/>
    </font>
    <font>
      <b/>
      <sz val="14"/>
      <color theme="1"/>
      <name val="Calibri"/>
      <family val="2"/>
      <charset val="204"/>
      <scheme val="minor"/>
    </font>
    <font>
      <sz val="10"/>
      <name val="Arial"/>
      <family val="2"/>
      <charset val="204"/>
    </font>
    <font>
      <b/>
      <sz val="12"/>
      <color rgb="FFC00000"/>
      <name val="Times New Roman"/>
      <family val="1"/>
      <charset val="204"/>
    </font>
    <font>
      <sz val="11"/>
      <color indexed="8"/>
      <name val="Calibri"/>
      <family val="2"/>
      <charset val="204"/>
    </font>
    <font>
      <sz val="10"/>
      <name val="Arial"/>
      <family val="2"/>
      <charset val="204"/>
    </font>
    <font>
      <sz val="12"/>
      <color rgb="FF000000"/>
      <name val="Calibri"/>
      <family val="2"/>
      <charset val="204"/>
    </font>
    <font>
      <i/>
      <sz val="12"/>
      <color theme="1"/>
      <name val="Times New Roman"/>
      <family val="1"/>
      <charset val="204"/>
    </font>
    <font>
      <sz val="12"/>
      <color rgb="FF000000"/>
      <name val="Calibri"/>
      <family val="2"/>
      <charset val="204"/>
    </font>
    <font>
      <sz val="11"/>
      <color rgb="FF000000"/>
      <name val="Calibri"/>
      <family val="2"/>
      <charset val="204"/>
      <scheme val="minor"/>
    </font>
    <font>
      <sz val="12"/>
      <color rgb="FF000000"/>
      <name val="Calibri"/>
      <family val="2"/>
      <charset val="204"/>
    </font>
    <font>
      <sz val="12"/>
      <color rgb="FF000000"/>
      <name val="Calibri"/>
      <family val="2"/>
      <charset val="204"/>
    </font>
    <font>
      <sz val="11"/>
      <color rgb="FF333333"/>
      <name val="Times New Roman"/>
      <family val="1"/>
      <charset val="204"/>
    </font>
    <font>
      <sz val="16"/>
      <color rgb="FF000000"/>
      <name val="Impact"/>
      <family val="2"/>
      <charset val="204"/>
    </font>
    <font>
      <b/>
      <sz val="9"/>
      <color rgb="FF000000"/>
      <name val="Arial"/>
      <family val="2"/>
      <charset val="204"/>
    </font>
    <font>
      <b/>
      <sz val="10"/>
      <color rgb="FF000000"/>
      <name val="Arial"/>
      <family val="2"/>
      <charset val="204"/>
    </font>
    <font>
      <sz val="10"/>
      <color rgb="FF000000"/>
      <name val="Arial"/>
      <family val="2"/>
      <charset val="204"/>
    </font>
    <font>
      <sz val="9"/>
      <color rgb="FF000000"/>
      <name val="Arial"/>
      <family val="2"/>
      <charset val="204"/>
    </font>
    <font>
      <sz val="8"/>
      <color rgb="FF000000"/>
      <name val="Arial"/>
      <family val="2"/>
      <charset val="204"/>
    </font>
  </fonts>
  <fills count="19">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6" tint="-0.249977111117893"/>
        <bgColor indexed="64"/>
      </patternFill>
    </fill>
    <fill>
      <patternFill patternType="solid">
        <fgColor rgb="FFA2BF61"/>
        <bgColor indexed="64"/>
      </patternFill>
    </fill>
    <fill>
      <patternFill patternType="solid">
        <fgColor theme="6"/>
        <bgColor indexed="64"/>
      </patternFill>
    </fill>
    <fill>
      <patternFill patternType="solid">
        <fgColor theme="4" tint="0.79998168889431442"/>
        <bgColor indexed="64"/>
      </patternFill>
    </fill>
    <fill>
      <patternFill patternType="solid">
        <fgColor rgb="FFE0E0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7">
    <xf numFmtId="0" fontId="0" fillId="0" borderId="0"/>
    <xf numFmtId="0" fontId="10" fillId="0" borderId="0"/>
    <xf numFmtId="0" fontId="10" fillId="0" borderId="0"/>
    <xf numFmtId="0" fontId="11" fillId="0" borderId="0"/>
    <xf numFmtId="0" fontId="11" fillId="0" borderId="0"/>
    <xf numFmtId="0" fontId="10" fillId="0" borderId="0"/>
    <xf numFmtId="164" fontId="1" fillId="0" borderId="0" applyFont="0" applyFill="0" applyBorder="0" applyAlignment="0" applyProtection="0"/>
    <xf numFmtId="0" fontId="23" fillId="0" borderId="0"/>
    <xf numFmtId="0" fontId="11" fillId="0" borderId="0"/>
    <xf numFmtId="0" fontId="25" fillId="0" borderId="0"/>
    <xf numFmtId="0" fontId="11" fillId="0" borderId="0"/>
    <xf numFmtId="0" fontId="27" fillId="0" borderId="0"/>
    <xf numFmtId="0" fontId="28" fillId="0" borderId="0"/>
    <xf numFmtId="0" fontId="29" fillId="0" borderId="0"/>
    <xf numFmtId="0" fontId="31" fillId="0" borderId="0"/>
    <xf numFmtId="0" fontId="33" fillId="0" borderId="0"/>
    <xf numFmtId="0" fontId="34" fillId="0" borderId="0"/>
  </cellStyleXfs>
  <cellXfs count="285">
    <xf numFmtId="0" fontId="0" fillId="0" borderId="0" xfId="0"/>
    <xf numFmtId="0" fontId="5" fillId="2" borderId="1" xfId="0" applyFont="1" applyFill="1" applyBorder="1" applyAlignment="1">
      <alignment horizontal="center"/>
    </xf>
    <xf numFmtId="0" fontId="6" fillId="2" borderId="0" xfId="0" applyFont="1" applyFill="1" applyAlignment="1">
      <alignment shrinkToFit="1"/>
    </xf>
    <xf numFmtId="0" fontId="5" fillId="3" borderId="1" xfId="0" applyFont="1" applyFill="1" applyBorder="1" applyAlignment="1">
      <alignment horizontal="center" vertical="center" wrapText="1"/>
    </xf>
    <xf numFmtId="0" fontId="7" fillId="3" borderId="0" xfId="0" applyFont="1" applyFill="1" applyAlignment="1">
      <alignment horizontal="center"/>
    </xf>
    <xf numFmtId="0" fontId="5" fillId="2" borderId="1" xfId="0" applyFont="1" applyFill="1" applyBorder="1" applyAlignment="1">
      <alignment horizontal="center" vertical="center" wrapText="1"/>
    </xf>
    <xf numFmtId="0" fontId="7" fillId="2" borderId="0" xfId="0" applyFont="1" applyFill="1"/>
    <xf numFmtId="0" fontId="6" fillId="4" borderId="1" xfId="0" applyFont="1" applyFill="1" applyBorder="1" applyAlignment="1">
      <alignment horizontal="center"/>
    </xf>
    <xf numFmtId="0" fontId="7" fillId="4" borderId="0" xfId="0" applyFont="1" applyFill="1"/>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7" fillId="0" borderId="1" xfId="0" applyFont="1" applyBorder="1" applyAlignment="1">
      <alignment horizontal="center" vertical="center"/>
    </xf>
    <xf numFmtId="0" fontId="7" fillId="0" borderId="0" xfId="0" applyFont="1"/>
    <xf numFmtId="0" fontId="7" fillId="4" borderId="1" xfId="0" applyFont="1" applyFill="1" applyBorder="1" applyAlignment="1">
      <alignment horizontal="center" vertical="center"/>
    </xf>
    <xf numFmtId="0" fontId="6" fillId="0" borderId="0" xfId="0" applyFont="1"/>
    <xf numFmtId="0" fontId="7" fillId="3" borderId="10" xfId="0" applyFont="1" applyFill="1" applyBorder="1" applyAlignment="1">
      <alignment horizontal="center"/>
    </xf>
    <xf numFmtId="0" fontId="7" fillId="2" borderId="1" xfId="0" applyFont="1" applyFill="1" applyBorder="1" applyAlignment="1">
      <alignment horizontal="center" vertical="center"/>
    </xf>
    <xf numFmtId="0" fontId="7" fillId="0" borderId="0" xfId="0" applyFont="1" applyAlignment="1">
      <alignment vertical="top"/>
    </xf>
    <xf numFmtId="0" fontId="7" fillId="7" borderId="0" xfId="0" applyFont="1" applyFill="1"/>
    <xf numFmtId="0" fontId="5" fillId="7" borderId="1" xfId="0" applyFont="1" applyFill="1" applyBorder="1" applyAlignment="1">
      <alignment horizontal="center" vertical="center" wrapText="1"/>
    </xf>
    <xf numFmtId="0" fontId="0" fillId="2" borderId="0" xfId="0" applyFill="1"/>
    <xf numFmtId="0" fontId="14" fillId="5" borderId="1" xfId="0" applyFont="1" applyFill="1" applyBorder="1"/>
    <xf numFmtId="0" fontId="0" fillId="0" borderId="1" xfId="0" applyBorder="1"/>
    <xf numFmtId="0" fontId="14" fillId="0" borderId="1" xfId="0" applyFont="1" applyBorder="1"/>
    <xf numFmtId="0" fontId="0" fillId="5" borderId="1" xfId="0" applyFill="1" applyBorder="1"/>
    <xf numFmtId="0" fontId="0" fillId="5" borderId="0" xfId="0" applyFill="1"/>
    <xf numFmtId="0" fontId="14" fillId="8" borderId="1" xfId="0" applyFont="1" applyFill="1" applyBorder="1"/>
    <xf numFmtId="0" fontId="0" fillId="8" borderId="1" xfId="0" applyFill="1" applyBorder="1"/>
    <xf numFmtId="0" fontId="0" fillId="8" borderId="0" xfId="0" applyFill="1"/>
    <xf numFmtId="164" fontId="14" fillId="8" borderId="1" xfId="0" applyNumberFormat="1" applyFont="1" applyFill="1" applyBorder="1"/>
    <xf numFmtId="1" fontId="14" fillId="8" borderId="1" xfId="0" applyNumberFormat="1" applyFont="1" applyFill="1" applyBorder="1"/>
    <xf numFmtId="0" fontId="0" fillId="9" borderId="1" xfId="0" applyFill="1" applyBorder="1"/>
    <xf numFmtId="0" fontId="0" fillId="9" borderId="0" xfId="0" applyFill="1"/>
    <xf numFmtId="2" fontId="14" fillId="9" borderId="1" xfId="0" applyNumberFormat="1" applyFont="1" applyFill="1" applyBorder="1"/>
    <xf numFmtId="0" fontId="13" fillId="9" borderId="0" xfId="0" applyFont="1" applyFill="1"/>
    <xf numFmtId="1" fontId="0" fillId="2" borderId="1" xfId="0" applyNumberFormat="1" applyFill="1" applyBorder="1"/>
    <xf numFmtId="1" fontId="14" fillId="5" borderId="1" xfId="0" applyNumberFormat="1" applyFont="1" applyFill="1" applyBorder="1"/>
    <xf numFmtId="0" fontId="14" fillId="0" borderId="1" xfId="0" applyFont="1" applyBorder="1" applyAlignment="1">
      <alignment wrapText="1"/>
    </xf>
    <xf numFmtId="0" fontId="12" fillId="0" borderId="1" xfId="0" applyFont="1" applyBorder="1"/>
    <xf numFmtId="0" fontId="12" fillId="0" borderId="0" xfId="0" applyFont="1"/>
    <xf numFmtId="1" fontId="0" fillId="8" borderId="1" xfId="0" applyNumberFormat="1" applyFill="1" applyBorder="1"/>
    <xf numFmtId="0" fontId="14" fillId="5" borderId="1" xfId="0" applyFont="1" applyFill="1" applyBorder="1" applyAlignment="1">
      <alignment wrapText="1"/>
    </xf>
    <xf numFmtId="0" fontId="14" fillId="5" borderId="0" xfId="0" applyFont="1" applyFill="1"/>
    <xf numFmtId="164" fontId="17" fillId="10" borderId="1" xfId="0" applyNumberFormat="1" applyFont="1" applyFill="1" applyBorder="1"/>
    <xf numFmtId="0" fontId="16" fillId="10" borderId="0" xfId="0" applyFont="1" applyFill="1"/>
    <xf numFmtId="0" fontId="0" fillId="2" borderId="1" xfId="0" applyFill="1" applyBorder="1"/>
    <xf numFmtId="0" fontId="13" fillId="2" borderId="0" xfId="0" applyFont="1" applyFill="1"/>
    <xf numFmtId="0" fontId="13" fillId="5" borderId="1" xfId="0" applyFont="1" applyFill="1" applyBorder="1"/>
    <xf numFmtId="0" fontId="13" fillId="5" borderId="0" xfId="0" applyFont="1" applyFill="1"/>
    <xf numFmtId="0" fontId="0" fillId="2" borderId="0" xfId="0" applyFill="1" applyAlignment="1">
      <alignment vertical="top"/>
    </xf>
    <xf numFmtId="0" fontId="13" fillId="11" borderId="0" xfId="0" applyFont="1" applyFill="1"/>
    <xf numFmtId="0" fontId="13" fillId="12" borderId="0" xfId="0" applyFont="1" applyFill="1"/>
    <xf numFmtId="0" fontId="13" fillId="8" borderId="1" xfId="0" applyFont="1" applyFill="1" applyBorder="1"/>
    <xf numFmtId="0" fontId="13" fillId="8" borderId="0" xfId="0" applyFont="1" applyFill="1"/>
    <xf numFmtId="0" fontId="19" fillId="8" borderId="0" xfId="0" applyFont="1" applyFill="1" applyAlignment="1">
      <alignment wrapText="1"/>
    </xf>
    <xf numFmtId="2" fontId="20" fillId="8" borderId="4" xfId="0" applyNumberFormat="1" applyFont="1" applyFill="1" applyBorder="1"/>
    <xf numFmtId="0" fontId="19" fillId="8" borderId="0" xfId="0" applyFont="1" applyFill="1"/>
    <xf numFmtId="0" fontId="13" fillId="0" borderId="0" xfId="0" applyFont="1" applyAlignment="1">
      <alignment horizontal="center" vertical="top"/>
    </xf>
    <xf numFmtId="14" fontId="5" fillId="2" borderId="1" xfId="0" applyNumberFormat="1"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1" fillId="5" borderId="0" xfId="0" applyFont="1" applyFill="1"/>
    <xf numFmtId="0" fontId="22" fillId="5" borderId="4"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5" xfId="0" applyFont="1" applyFill="1" applyBorder="1" applyAlignment="1">
      <alignment horizontal="center" vertical="center" wrapText="1"/>
    </xf>
    <xf numFmtId="1" fontId="22" fillId="5" borderId="10" xfId="0" applyNumberFormat="1" applyFont="1" applyFill="1" applyBorder="1" applyAlignment="1">
      <alignment horizontal="center"/>
    </xf>
    <xf numFmtId="164" fontId="22" fillId="5" borderId="1" xfId="0" applyNumberFormat="1" applyFont="1" applyFill="1" applyBorder="1" applyAlignment="1">
      <alignment horizontal="center" vertical="center"/>
    </xf>
    <xf numFmtId="0" fontId="0" fillId="0" borderId="1" xfId="0" applyBorder="1" applyAlignment="1">
      <alignment horizontal="right"/>
    </xf>
    <xf numFmtId="0" fontId="5" fillId="5" borderId="1" xfId="0" applyFont="1" applyFill="1" applyBorder="1" applyAlignment="1">
      <alignment horizontal="center" vertical="center" wrapText="1"/>
    </xf>
    <xf numFmtId="0" fontId="7" fillId="5" borderId="0" xfId="0" applyFont="1" applyFill="1" applyAlignment="1">
      <alignment horizontal="center"/>
    </xf>
    <xf numFmtId="0" fontId="5" fillId="7" borderId="1" xfId="0" applyFont="1" applyFill="1" applyBorder="1" applyAlignment="1">
      <alignment horizontal="center" vertical="center"/>
    </xf>
    <xf numFmtId="0" fontId="5" fillId="7" borderId="0" xfId="0" applyFont="1" applyFill="1"/>
    <xf numFmtId="14" fontId="5" fillId="0" borderId="4"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0" fontId="5" fillId="0" borderId="0" xfId="0" applyFont="1"/>
    <xf numFmtId="49" fontId="5" fillId="7" borderId="1" xfId="0" applyNumberFormat="1" applyFont="1" applyFill="1" applyBorder="1" applyAlignment="1">
      <alignment horizontal="center" vertical="center" wrapText="1"/>
    </xf>
    <xf numFmtId="0" fontId="5" fillId="2" borderId="0" xfId="0" applyFont="1" applyFill="1"/>
    <xf numFmtId="49" fontId="5" fillId="5" borderId="1" xfId="0" applyNumberFormat="1" applyFont="1" applyFill="1" applyBorder="1" applyAlignment="1">
      <alignment horizontal="center" vertical="center" wrapText="1"/>
    </xf>
    <xf numFmtId="0" fontId="5" fillId="5" borderId="0" xfId="0" applyFont="1" applyFill="1"/>
    <xf numFmtId="0" fontId="5" fillId="4" borderId="1" xfId="0" applyFont="1" applyFill="1" applyBorder="1" applyAlignment="1">
      <alignment horizontal="center" vertical="center"/>
    </xf>
    <xf numFmtId="0" fontId="5" fillId="4" borderId="0" xfId="0" applyFont="1" applyFill="1"/>
    <xf numFmtId="14" fontId="5" fillId="7" borderId="1" xfId="0" applyNumberFormat="1" applyFont="1" applyFill="1" applyBorder="1" applyAlignment="1">
      <alignment horizontal="center" vertical="center" wrapText="1"/>
    </xf>
    <xf numFmtId="1" fontId="5" fillId="7" borderId="1"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2" fontId="5" fillId="5" borderId="1" xfId="0" applyNumberFormat="1" applyFont="1" applyFill="1" applyBorder="1" applyAlignment="1">
      <alignment horizontal="center" vertical="center"/>
    </xf>
    <xf numFmtId="0" fontId="14" fillId="2" borderId="1" xfId="0" applyFont="1" applyFill="1" applyBorder="1"/>
    <xf numFmtId="2" fontId="18" fillId="11" borderId="1" xfId="0" applyNumberFormat="1" applyFont="1" applyFill="1" applyBorder="1"/>
    <xf numFmtId="0" fontId="2" fillId="2" borderId="10" xfId="0" applyFont="1" applyFill="1" applyBorder="1" applyAlignment="1">
      <alignment horizontal="center" vertical="center" wrapText="1"/>
    </xf>
    <xf numFmtId="0" fontId="5" fillId="7" borderId="4" xfId="0" applyFont="1" applyFill="1" applyBorder="1" applyAlignment="1">
      <alignment vertical="top" wrapText="1"/>
    </xf>
    <xf numFmtId="0" fontId="7" fillId="4" borderId="4" xfId="0" applyFont="1" applyFill="1" applyBorder="1" applyAlignment="1">
      <alignment vertical="top" wrapText="1"/>
    </xf>
    <xf numFmtId="0" fontId="6" fillId="4" borderId="4" xfId="0" applyFont="1" applyFill="1" applyBorder="1" applyAlignment="1">
      <alignment vertical="top" wrapText="1"/>
    </xf>
    <xf numFmtId="2" fontId="0" fillId="0" borderId="0" xfId="0" applyNumberFormat="1"/>
    <xf numFmtId="0" fontId="5" fillId="0" borderId="1" xfId="0" applyFont="1" applyBorder="1" applyAlignment="1">
      <alignment horizontal="center" vertical="center"/>
    </xf>
    <xf numFmtId="2" fontId="5" fillId="7" borderId="1" xfId="0" applyNumberFormat="1" applyFont="1" applyFill="1" applyBorder="1" applyAlignment="1">
      <alignment horizontal="center" vertical="center"/>
    </xf>
    <xf numFmtId="0" fontId="0" fillId="0" borderId="1" xfId="0" applyBorder="1" applyAlignment="1">
      <alignment wrapText="1"/>
    </xf>
    <xf numFmtId="0" fontId="0" fillId="8" borderId="1" xfId="0" applyFill="1" applyBorder="1" applyAlignment="1">
      <alignment wrapText="1"/>
    </xf>
    <xf numFmtId="0" fontId="0" fillId="9" borderId="1" xfId="0" applyFill="1" applyBorder="1" applyAlignment="1">
      <alignment wrapText="1"/>
    </xf>
    <xf numFmtId="0" fontId="0" fillId="5" borderId="1" xfId="0" applyFill="1" applyBorder="1" applyAlignment="1">
      <alignment wrapText="1"/>
    </xf>
    <xf numFmtId="0" fontId="6" fillId="16" borderId="1" xfId="0" applyFont="1" applyFill="1" applyBorder="1" applyAlignment="1">
      <alignment horizontal="center" vertical="center"/>
    </xf>
    <xf numFmtId="0" fontId="7" fillId="16" borderId="0" xfId="0" applyFont="1" applyFill="1"/>
    <xf numFmtId="0" fontId="14" fillId="0" borderId="1" xfId="0" applyFont="1" applyBorder="1" applyAlignment="1">
      <alignment horizontal="right"/>
    </xf>
    <xf numFmtId="0" fontId="5" fillId="2" borderId="2" xfId="0" applyFont="1" applyFill="1" applyBorder="1" applyAlignment="1">
      <alignment horizontal="center" vertical="center"/>
    </xf>
    <xf numFmtId="2" fontId="4" fillId="5"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 fontId="4" fillId="7" borderId="1" xfId="0" applyNumberFormat="1" applyFont="1" applyFill="1" applyBorder="1" applyAlignment="1">
      <alignment horizontal="center" vertical="center"/>
    </xf>
    <xf numFmtId="2" fontId="26" fillId="15" borderId="1" xfId="0" applyNumberFormat="1" applyFont="1" applyFill="1" applyBorder="1" applyAlignment="1">
      <alignment horizontal="center" vertical="center"/>
    </xf>
    <xf numFmtId="0" fontId="26" fillId="14" borderId="1" xfId="0" applyFont="1" applyFill="1" applyBorder="1" applyAlignment="1">
      <alignment horizontal="center" vertical="center" wrapText="1"/>
    </xf>
    <xf numFmtId="0" fontId="2" fillId="7" borderId="1" xfId="0" applyFont="1" applyFill="1" applyBorder="1" applyAlignment="1">
      <alignment vertical="center" wrapText="1"/>
    </xf>
    <xf numFmtId="0" fontId="2" fillId="7" borderId="2" xfId="0" applyFont="1" applyFill="1" applyBorder="1" applyAlignment="1">
      <alignment horizontal="justify" vertical="center" wrapText="1"/>
    </xf>
    <xf numFmtId="0" fontId="2" fillId="7" borderId="1" xfId="0" applyFont="1" applyFill="1" applyBorder="1" applyAlignment="1">
      <alignment horizontal="justify"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7" fillId="16" borderId="1" xfId="0" applyFont="1" applyFill="1" applyBorder="1" applyAlignment="1">
      <alignment horizontal="center" vertical="center"/>
    </xf>
    <xf numFmtId="0" fontId="2" fillId="4" borderId="11"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14" fillId="0" borderId="1" xfId="0" applyFont="1" applyBorder="1" applyAlignment="1">
      <alignment vertical="center" wrapText="1"/>
    </xf>
    <xf numFmtId="0" fontId="32" fillId="0" borderId="13" xfId="10" applyFont="1" applyBorder="1" applyAlignment="1">
      <alignment horizontal="right" wrapText="1"/>
    </xf>
    <xf numFmtId="0" fontId="32" fillId="0" borderId="13" xfId="8" applyFont="1" applyBorder="1" applyAlignment="1">
      <alignment horizontal="right" wrapText="1"/>
    </xf>
    <xf numFmtId="0" fontId="7" fillId="7" borderId="1" xfId="0" applyFont="1" applyFill="1" applyBorder="1" applyAlignment="1">
      <alignment horizontal="right"/>
    </xf>
    <xf numFmtId="0" fontId="32" fillId="0" borderId="16" xfId="8" applyFont="1" applyBorder="1" applyAlignment="1">
      <alignment horizontal="right" wrapText="1"/>
    </xf>
    <xf numFmtId="2" fontId="3" fillId="13" borderId="1" xfId="0" applyNumberFormat="1" applyFont="1" applyFill="1" applyBorder="1" applyAlignment="1">
      <alignment horizontal="center" vertical="center"/>
    </xf>
    <xf numFmtId="0" fontId="2" fillId="13" borderId="0" xfId="0" applyFont="1" applyFill="1" applyAlignment="1">
      <alignment horizontal="center" vertical="center"/>
    </xf>
    <xf numFmtId="2" fontId="14" fillId="0" borderId="4" xfId="0" applyNumberFormat="1" applyFont="1" applyBorder="1"/>
    <xf numFmtId="2" fontId="4" fillId="7"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32" fillId="0" borderId="13" xfId="16" applyFont="1" applyBorder="1" applyAlignment="1">
      <alignment horizontal="right" wrapText="1"/>
    </xf>
    <xf numFmtId="0" fontId="0" fillId="2" borderId="12" xfId="0" applyFill="1" applyBorder="1"/>
    <xf numFmtId="0" fontId="7" fillId="2" borderId="1" xfId="0" applyFont="1" applyFill="1" applyBorder="1" applyAlignment="1">
      <alignment horizontal="center" vertical="center" wrapText="1"/>
    </xf>
    <xf numFmtId="0" fontId="32" fillId="0" borderId="17" xfId="13" applyFont="1" applyBorder="1" applyAlignment="1">
      <alignment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49" fontId="26" fillId="2" borderId="1" xfId="0" applyNumberFormat="1" applyFont="1" applyFill="1" applyBorder="1" applyAlignment="1">
      <alignment horizontal="center" vertical="center" wrapText="1"/>
    </xf>
    <xf numFmtId="49" fontId="26" fillId="2" borderId="1" xfId="0" applyNumberFormat="1" applyFont="1" applyFill="1" applyBorder="1" applyAlignment="1">
      <alignment horizontal="center" vertical="center"/>
    </xf>
    <xf numFmtId="49" fontId="0" fillId="0" borderId="0" xfId="0" applyNumberFormat="1"/>
    <xf numFmtId="0" fontId="36" fillId="0" borderId="0" xfId="16" applyFont="1" applyAlignment="1">
      <alignment horizontal="left" vertical="center"/>
    </xf>
    <xf numFmtId="0" fontId="34" fillId="0" borderId="0" xfId="16"/>
    <xf numFmtId="0" fontId="37" fillId="0" borderId="0" xfId="16" applyFont="1" applyAlignment="1">
      <alignment horizontal="left" vertical="center"/>
    </xf>
    <xf numFmtId="0" fontId="39" fillId="0" borderId="0" xfId="16" applyFont="1" applyAlignment="1">
      <alignment horizontal="center" vertical="center"/>
    </xf>
    <xf numFmtId="0" fontId="40" fillId="0" borderId="13" xfId="16" applyFont="1" applyBorder="1" applyAlignment="1">
      <alignment horizontal="center" vertical="center" wrapText="1"/>
    </xf>
    <xf numFmtId="0" fontId="40" fillId="17" borderId="13" xfId="16" applyFont="1" applyFill="1" applyBorder="1" applyAlignment="1">
      <alignment horizontal="center" vertical="center" wrapText="1"/>
    </xf>
    <xf numFmtId="0" fontId="40" fillId="0" borderId="13" xfId="16" applyFont="1" applyBorder="1" applyAlignment="1">
      <alignment horizontal="left" vertical="center" wrapText="1"/>
    </xf>
    <xf numFmtId="0" fontId="40" fillId="0" borderId="13" xfId="16" applyFont="1" applyBorder="1" applyAlignment="1">
      <alignment horizontal="right" vertical="center" wrapText="1"/>
    </xf>
    <xf numFmtId="0" fontId="40" fillId="17" borderId="13" xfId="16" applyFont="1" applyFill="1" applyBorder="1" applyAlignment="1">
      <alignment horizontal="right" vertical="center" wrapText="1"/>
    </xf>
    <xf numFmtId="0" fontId="40" fillId="17" borderId="13" xfId="16" applyFont="1" applyFill="1" applyBorder="1" applyAlignment="1">
      <alignment horizontal="left" vertical="center" wrapText="1"/>
    </xf>
    <xf numFmtId="0" fontId="41" fillId="0" borderId="0" xfId="16" applyFont="1" applyAlignment="1">
      <alignment horizontal="left" vertical="center"/>
    </xf>
    <xf numFmtId="0" fontId="38" fillId="0" borderId="0" xfId="16" applyFont="1" applyAlignment="1">
      <alignment horizontal="left" vertical="center"/>
    </xf>
    <xf numFmtId="0" fontId="6" fillId="2" borderId="1" xfId="0" applyFont="1" applyFill="1" applyBorder="1" applyAlignment="1">
      <alignment horizontal="center" vertical="center" wrapText="1"/>
    </xf>
    <xf numFmtId="0" fontId="7" fillId="18" borderId="1" xfId="0" applyFont="1" applyFill="1" applyBorder="1" applyAlignment="1">
      <alignment horizontal="center" vertical="center"/>
    </xf>
    <xf numFmtId="2" fontId="14" fillId="0" borderId="1" xfId="0" applyNumberFormat="1" applyFont="1" applyBorder="1"/>
    <xf numFmtId="0" fontId="37" fillId="0" borderId="17" xfId="16" applyFont="1" applyBorder="1" applyAlignment="1">
      <alignment horizontal="center" vertical="center" wrapText="1"/>
    </xf>
    <xf numFmtId="0" fontId="37" fillId="0" borderId="16" xfId="16" applyFont="1" applyBorder="1" applyAlignment="1">
      <alignment horizontal="center" vertical="center" wrapText="1"/>
    </xf>
    <xf numFmtId="0" fontId="37" fillId="0" borderId="18" xfId="16" applyFont="1" applyBorder="1" applyAlignment="1">
      <alignment horizontal="center" vertical="center" wrapText="1"/>
    </xf>
    <xf numFmtId="0" fontId="37" fillId="0" borderId="19" xfId="16" applyFont="1" applyBorder="1" applyAlignment="1">
      <alignment horizontal="center" vertical="center" wrapText="1"/>
    </xf>
    <xf numFmtId="0" fontId="37" fillId="0" borderId="20" xfId="16" applyFont="1" applyBorder="1" applyAlignment="1">
      <alignment horizontal="center"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9" fillId="0" borderId="5" xfId="0" applyFont="1" applyBorder="1" applyAlignment="1">
      <alignment horizontal="left"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7" borderId="5" xfId="0" applyFont="1" applyFill="1" applyBorder="1" applyAlignment="1">
      <alignment horizontal="left" vertical="center" wrapText="1"/>
    </xf>
    <xf numFmtId="0" fontId="2" fillId="7" borderId="1" xfId="0" applyFont="1" applyFill="1" applyBorder="1" applyAlignment="1">
      <alignment horizontal="left" vertical="center" wrapText="1"/>
    </xf>
    <xf numFmtId="0" fontId="3" fillId="13" borderId="4" xfId="0" applyFont="1" applyFill="1" applyBorder="1" applyAlignment="1">
      <alignment horizontal="center" vertical="center"/>
    </xf>
    <xf numFmtId="0" fontId="3" fillId="13" borderId="11" xfId="0" applyFont="1" applyFill="1" applyBorder="1" applyAlignment="1">
      <alignment horizontal="center" vertical="center"/>
    </xf>
    <xf numFmtId="0" fontId="3" fillId="13" borderId="5" xfId="0" applyFont="1" applyFill="1" applyBorder="1" applyAlignment="1">
      <alignment horizontal="center" vertical="center"/>
    </xf>
    <xf numFmtId="0" fontId="2" fillId="7" borderId="1" xfId="0" applyFont="1" applyFill="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2" fillId="7" borderId="4" xfId="0" applyFont="1" applyFill="1" applyBorder="1" applyAlignment="1">
      <alignment horizontal="justify" vertical="center" wrapText="1"/>
    </xf>
    <xf numFmtId="0" fontId="2" fillId="7" borderId="5" xfId="0" applyFont="1" applyFill="1" applyBorder="1" applyAlignment="1">
      <alignment horizontal="justify" vertical="center" wrapText="1"/>
    </xf>
    <xf numFmtId="0" fontId="2" fillId="7" borderId="4" xfId="0" applyFont="1" applyFill="1" applyBorder="1" applyAlignment="1">
      <alignment vertical="center" wrapText="1"/>
    </xf>
    <xf numFmtId="0" fontId="2" fillId="7" borderId="5" xfId="0" applyFont="1" applyFill="1" applyBorder="1" applyAlignment="1">
      <alignment vertical="center" wrapText="1"/>
    </xf>
    <xf numFmtId="0" fontId="2" fillId="0" borderId="4" xfId="0" quotePrefix="1" applyFont="1" applyBorder="1" applyAlignment="1">
      <alignment horizontal="left" vertical="center" wrapText="1"/>
    </xf>
    <xf numFmtId="0" fontId="2" fillId="0" borderId="5" xfId="0" quotePrefix="1" applyFont="1" applyBorder="1" applyAlignment="1">
      <alignment horizontal="left" vertical="center" wrapText="1"/>
    </xf>
    <xf numFmtId="0" fontId="5" fillId="7" borderId="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4" xfId="0" quotePrefix="1" applyFont="1" applyBorder="1" applyAlignment="1">
      <alignment horizontal="left" vertical="center" wrapText="1"/>
    </xf>
    <xf numFmtId="0" fontId="9" fillId="0" borderId="5" xfId="0" quotePrefix="1" applyFont="1" applyBorder="1" applyAlignment="1">
      <alignment horizontal="left" vertical="center" wrapText="1"/>
    </xf>
    <xf numFmtId="0" fontId="5" fillId="0" borderId="2" xfId="0" applyFont="1" applyBorder="1" applyAlignment="1">
      <alignment horizontal="center" vertical="top" wrapText="1"/>
    </xf>
    <xf numFmtId="0" fontId="5" fillId="0" borderId="6" xfId="0" applyFont="1" applyBorder="1" applyAlignment="1">
      <alignment horizontal="center" vertical="top" wrapText="1"/>
    </xf>
    <xf numFmtId="0" fontId="5" fillId="0" borderId="10" xfId="0" applyFont="1" applyBorder="1" applyAlignment="1">
      <alignment horizontal="center" vertical="top"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0" fontId="9"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9" fillId="0" borderId="1" xfId="0" applyFont="1" applyBorder="1" applyAlignment="1">
      <alignment horizontal="left" vertical="center" wrapText="1"/>
    </xf>
    <xf numFmtId="0" fontId="9" fillId="0" borderId="4" xfId="0" applyFont="1" applyBorder="1" applyAlignment="1">
      <alignment horizontal="left" vertical="top" wrapText="1"/>
    </xf>
    <xf numFmtId="0" fontId="9" fillId="0" borderId="11" xfId="0" applyFont="1" applyBorder="1" applyAlignment="1">
      <alignment horizontal="left" vertical="top" wrapText="1"/>
    </xf>
    <xf numFmtId="0" fontId="9" fillId="16" borderId="1" xfId="0" applyFont="1" applyFill="1" applyBorder="1" applyAlignment="1">
      <alignment horizontal="left" vertical="center" wrapText="1"/>
    </xf>
    <xf numFmtId="0" fontId="9" fillId="16"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9" fillId="0" borderId="4" xfId="0" applyFont="1" applyBorder="1" applyAlignment="1">
      <alignment horizontal="justify" vertical="center" wrapText="1"/>
    </xf>
    <xf numFmtId="0" fontId="2" fillId="16"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2" borderId="1" xfId="0" applyFont="1" applyFill="1" applyBorder="1" applyAlignment="1">
      <alignmen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5" fillId="0" borderId="9" xfId="0" applyFont="1" applyBorder="1" applyAlignment="1">
      <alignment horizontal="center" vertical="top" wrapText="1"/>
    </xf>
    <xf numFmtId="0" fontId="3" fillId="7" borderId="4" xfId="0" applyFont="1" applyFill="1" applyBorder="1" applyAlignment="1">
      <alignment horizontal="left" vertical="center" wrapText="1"/>
    </xf>
    <xf numFmtId="0" fontId="3" fillId="7" borderId="5" xfId="0" applyFont="1" applyFill="1" applyBorder="1" applyAlignment="1">
      <alignment horizontal="left" vertical="center" wrapText="1"/>
    </xf>
    <xf numFmtId="0" fontId="30" fillId="4" borderId="4" xfId="0" applyFont="1" applyFill="1" applyBorder="1" applyAlignment="1">
      <alignment horizontal="left" vertical="center" wrapText="1"/>
    </xf>
    <xf numFmtId="0" fontId="30" fillId="4" borderId="5" xfId="0" applyFont="1" applyFill="1" applyBorder="1" applyAlignment="1">
      <alignment horizontal="left" vertical="center" wrapText="1"/>
    </xf>
    <xf numFmtId="0" fontId="15" fillId="2" borderId="1" xfId="0" applyFont="1" applyFill="1" applyBorder="1" applyAlignment="1">
      <alignment vertical="center" wrapText="1"/>
    </xf>
    <xf numFmtId="0" fontId="0" fillId="0" borderId="1" xfId="0" applyBorder="1" applyAlignment="1">
      <alignment vertical="center" wrapText="1"/>
    </xf>
    <xf numFmtId="0" fontId="0" fillId="5" borderId="1" xfId="0" applyFill="1" applyBorder="1" applyAlignment="1">
      <alignment horizontal="center" wrapText="1"/>
    </xf>
    <xf numFmtId="0" fontId="0" fillId="8" borderId="1" xfId="0" applyFill="1" applyBorder="1" applyAlignment="1">
      <alignment wrapText="1"/>
    </xf>
    <xf numFmtId="0" fontId="13" fillId="0" borderId="2" xfId="0" applyFont="1" applyBorder="1" applyAlignment="1">
      <alignment horizontal="center" vertical="top"/>
    </xf>
    <xf numFmtId="0" fontId="13" fillId="0" borderId="6" xfId="0" applyFont="1" applyBorder="1" applyAlignment="1">
      <alignment horizontal="center" vertical="top"/>
    </xf>
    <xf numFmtId="0" fontId="13" fillId="0" borderId="10" xfId="0" applyFont="1" applyBorder="1" applyAlignment="1">
      <alignment horizontal="center" vertical="top"/>
    </xf>
    <xf numFmtId="0" fontId="0" fillId="0" borderId="7" xfId="0" applyBorder="1"/>
    <xf numFmtId="0" fontId="0" fillId="0" borderId="8" xfId="0" applyBorder="1"/>
    <xf numFmtId="0" fontId="0" fillId="2" borderId="1" xfId="0" applyFill="1" applyBorder="1"/>
    <xf numFmtId="2" fontId="0" fillId="0" borderId="4" xfId="0" applyNumberFormat="1" applyBorder="1"/>
    <xf numFmtId="2" fontId="0" fillId="0" borderId="5" xfId="0" applyNumberFormat="1" applyBorder="1"/>
    <xf numFmtId="16" fontId="13" fillId="2" borderId="7" xfId="0" applyNumberFormat="1" applyFont="1" applyFill="1" applyBorder="1" applyAlignment="1">
      <alignment horizontal="center" vertical="top"/>
    </xf>
    <xf numFmtId="16" fontId="13" fillId="2" borderId="9" xfId="0" applyNumberFormat="1" applyFont="1" applyFill="1" applyBorder="1" applyAlignment="1">
      <alignment horizontal="center" vertical="top"/>
    </xf>
    <xf numFmtId="0" fontId="13" fillId="2" borderId="7" xfId="0" applyFont="1" applyFill="1" applyBorder="1" applyAlignment="1">
      <alignment horizontal="center" vertical="top"/>
    </xf>
    <xf numFmtId="0" fontId="13" fillId="2" borderId="9" xfId="0" applyFont="1" applyFill="1" applyBorder="1" applyAlignment="1">
      <alignment horizontal="center" vertical="top"/>
    </xf>
    <xf numFmtId="0" fontId="13" fillId="2" borderId="3" xfId="0" applyFont="1" applyFill="1" applyBorder="1" applyAlignment="1">
      <alignment horizontal="center" vertical="top"/>
    </xf>
    <xf numFmtId="0" fontId="0" fillId="0" borderId="4" xfId="0" applyBorder="1" applyAlignment="1">
      <alignment vertical="center" wrapText="1"/>
    </xf>
    <xf numFmtId="0" fontId="0" fillId="0" borderId="5" xfId="0" applyBorder="1" applyAlignment="1">
      <alignment vertical="center" wrapText="1"/>
    </xf>
    <xf numFmtId="0" fontId="0" fillId="5" borderId="1" xfId="0" applyFill="1" applyBorder="1" applyAlignment="1">
      <alignment horizontal="center" vertical="center" wrapText="1"/>
    </xf>
    <xf numFmtId="0" fontId="0" fillId="8" borderId="1" xfId="0" applyFill="1" applyBorder="1" applyAlignment="1">
      <alignment vertical="center" wrapText="1"/>
    </xf>
    <xf numFmtId="0" fontId="0" fillId="2" borderId="1" xfId="0" applyFill="1" applyBorder="1" applyAlignment="1">
      <alignment vertical="center" wrapText="1"/>
    </xf>
    <xf numFmtId="0" fontId="0" fillId="6" borderId="1" xfId="0" applyFill="1" applyBorder="1" applyAlignment="1">
      <alignment wrapText="1"/>
    </xf>
    <xf numFmtId="0" fontId="13" fillId="9" borderId="14" xfId="0" applyFont="1" applyFill="1" applyBorder="1" applyAlignment="1">
      <alignment horizontal="center" vertical="top" wrapText="1"/>
    </xf>
    <xf numFmtId="0" fontId="13" fillId="9" borderId="0" xfId="0" applyFont="1" applyFill="1" applyAlignment="1">
      <alignment horizontal="center" vertical="top" wrapText="1"/>
    </xf>
    <xf numFmtId="0" fontId="13" fillId="9" borderId="12" xfId="0" applyFont="1" applyFill="1" applyBorder="1" applyAlignment="1">
      <alignment horizontal="center" vertical="top" wrapText="1"/>
    </xf>
    <xf numFmtId="0" fontId="0" fillId="5" borderId="1" xfId="0" applyFill="1" applyBorder="1" applyAlignment="1">
      <alignment horizontal="left"/>
    </xf>
    <xf numFmtId="0" fontId="0" fillId="0" borderId="1" xfId="0" applyBorder="1" applyAlignment="1">
      <alignment wrapText="1"/>
    </xf>
    <xf numFmtId="0" fontId="0" fillId="8" borderId="1" xfId="0" applyFill="1" applyBorder="1" applyAlignment="1">
      <alignment horizont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13" fillId="9" borderId="4" xfId="0" applyFont="1" applyFill="1" applyBorder="1" applyAlignment="1">
      <alignment horizontal="left" vertical="center" wrapText="1"/>
    </xf>
    <xf numFmtId="0" fontId="13" fillId="9" borderId="5" xfId="0" applyFont="1" applyFill="1" applyBorder="1" applyAlignment="1">
      <alignment horizontal="lef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10" xfId="0" applyBorder="1" applyAlignment="1">
      <alignment vertical="center" wrapText="1"/>
    </xf>
    <xf numFmtId="0" fontId="13" fillId="9" borderId="7" xfId="0" applyFont="1" applyFill="1" applyBorder="1" applyAlignment="1">
      <alignment horizontal="center" vertical="top" wrapText="1"/>
    </xf>
    <xf numFmtId="0" fontId="13" fillId="9" borderId="9" xfId="0" applyFont="1" applyFill="1" applyBorder="1" applyAlignment="1">
      <alignment horizontal="center" vertical="top" wrapText="1"/>
    </xf>
    <xf numFmtId="0" fontId="13" fillId="9" borderId="3" xfId="0" applyFont="1" applyFill="1" applyBorder="1" applyAlignment="1">
      <alignment horizontal="center" vertical="top" wrapText="1"/>
    </xf>
    <xf numFmtId="0" fontId="0" fillId="9" borderId="1" xfId="0" applyFill="1" applyBorder="1" applyAlignment="1">
      <alignment wrapText="1"/>
    </xf>
    <xf numFmtId="0" fontId="13" fillId="9" borderId="1" xfId="0" applyFont="1" applyFill="1" applyBorder="1" applyAlignment="1">
      <alignment vertical="center" wrapText="1"/>
    </xf>
    <xf numFmtId="0" fontId="0" fillId="5" borderId="1" xfId="0" applyFill="1" applyBorder="1" applyAlignment="1">
      <alignment wrapText="1"/>
    </xf>
    <xf numFmtId="0" fontId="16" fillId="10" borderId="1" xfId="0" applyFont="1" applyFill="1" applyBorder="1" applyAlignment="1">
      <alignment wrapText="1"/>
    </xf>
    <xf numFmtId="0" fontId="0" fillId="2" borderId="1" xfId="0" applyFill="1" applyBorder="1" applyAlignment="1">
      <alignment vertical="top" wrapText="1"/>
    </xf>
    <xf numFmtId="0" fontId="13" fillId="9" borderId="4" xfId="0" applyFont="1" applyFill="1" applyBorder="1" applyAlignment="1">
      <alignment horizontal="center" vertical="top" wrapText="1"/>
    </xf>
    <xf numFmtId="0" fontId="0" fillId="2" borderId="4" xfId="0" applyFill="1" applyBorder="1" applyAlignment="1">
      <alignment vertical="center" wrapText="1"/>
    </xf>
    <xf numFmtId="0" fontId="0" fillId="2" borderId="5" xfId="0" applyFill="1" applyBorder="1" applyAlignment="1">
      <alignment vertical="center" wrapText="1"/>
    </xf>
    <xf numFmtId="0" fontId="0" fillId="0" borderId="1" xfId="0" applyBorder="1" applyAlignment="1">
      <alignment horizontal="center" wrapText="1"/>
    </xf>
    <xf numFmtId="0" fontId="13" fillId="11" borderId="14" xfId="0" applyFont="1" applyFill="1" applyBorder="1" applyAlignment="1">
      <alignment horizontal="center" vertical="center" wrapText="1"/>
    </xf>
    <xf numFmtId="0" fontId="13" fillId="11" borderId="0" xfId="0" applyFont="1" applyFill="1" applyAlignment="1">
      <alignment horizontal="center" vertical="center" wrapText="1"/>
    </xf>
    <xf numFmtId="0" fontId="24" fillId="11" borderId="1" xfId="0" applyFont="1" applyFill="1" applyBorder="1" applyAlignment="1">
      <alignment horizontal="center" vertical="center"/>
    </xf>
    <xf numFmtId="0" fontId="13" fillId="12" borderId="4" xfId="0" applyFont="1" applyFill="1" applyBorder="1" applyAlignment="1">
      <alignment wrapText="1"/>
    </xf>
    <xf numFmtId="0" fontId="13" fillId="12" borderId="5" xfId="0" applyFont="1" applyFill="1" applyBorder="1" applyAlignment="1">
      <alignment wrapText="1"/>
    </xf>
    <xf numFmtId="0" fontId="13" fillId="8" borderId="4" xfId="0" applyFont="1" applyFill="1" applyBorder="1" applyAlignment="1">
      <alignment wrapText="1"/>
    </xf>
    <xf numFmtId="0" fontId="13" fillId="8" borderId="5" xfId="0" applyFont="1" applyFill="1" applyBorder="1" applyAlignment="1">
      <alignment wrapText="1"/>
    </xf>
    <xf numFmtId="0" fontId="13" fillId="5" borderId="14" xfId="0" applyFont="1" applyFill="1" applyBorder="1" applyAlignment="1">
      <alignment horizontal="center" wrapText="1"/>
    </xf>
    <xf numFmtId="0" fontId="0" fillId="7" borderId="4" xfId="0" applyFill="1" applyBorder="1" applyAlignment="1">
      <alignment horizontal="left" vertical="center" wrapText="1"/>
    </xf>
    <xf numFmtId="0" fontId="0" fillId="7" borderId="5" xfId="0" applyFill="1" applyBorder="1" applyAlignment="1">
      <alignment horizontal="left" vertical="center" wrapText="1"/>
    </xf>
  </cellXfs>
  <cellStyles count="17">
    <cellStyle name="Excel Built-in Normal" xfId="11" xr:uid="{00000000-0005-0000-0000-000000000000}"/>
    <cellStyle name="Обычный" xfId="0" builtinId="0"/>
    <cellStyle name="Обычный 10" xfId="13" xr:uid="{00000000-0005-0000-0000-000002000000}"/>
    <cellStyle name="Обычный 11" xfId="14" xr:uid="{00000000-0005-0000-0000-000003000000}"/>
    <cellStyle name="Обычный 12" xfId="15" xr:uid="{00000000-0005-0000-0000-000004000000}"/>
    <cellStyle name="Обычный 13" xfId="16" xr:uid="{00000000-0005-0000-0000-000005000000}"/>
    <cellStyle name="Обычный 2" xfId="1" xr:uid="{00000000-0005-0000-0000-000006000000}"/>
    <cellStyle name="Обычный 3" xfId="2" xr:uid="{00000000-0005-0000-0000-000007000000}"/>
    <cellStyle name="Обычный 4" xfId="3" xr:uid="{00000000-0005-0000-0000-000008000000}"/>
    <cellStyle name="Обычный 5" xfId="4" xr:uid="{00000000-0005-0000-0000-000009000000}"/>
    <cellStyle name="Обычный 6" xfId="5" xr:uid="{00000000-0005-0000-0000-00000A000000}"/>
    <cellStyle name="Обычный 7" xfId="7" xr:uid="{00000000-0005-0000-0000-00000B000000}"/>
    <cellStyle name="Обычный 7 2" xfId="8" xr:uid="{00000000-0005-0000-0000-00000C000000}"/>
    <cellStyle name="Обычный 8" xfId="9" xr:uid="{00000000-0005-0000-0000-00000D000000}"/>
    <cellStyle name="Обычный 8 2" xfId="10" xr:uid="{00000000-0005-0000-0000-00000E000000}"/>
    <cellStyle name="Обычный 9" xfId="12" xr:uid="{00000000-0005-0000-0000-00000F000000}"/>
    <cellStyle name="Финансовый 2" xfId="6"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2"/>
  <sheetViews>
    <sheetView tabSelected="1" zoomScale="85" zoomScaleNormal="85" workbookViewId="0">
      <pane xSplit="2" ySplit="1" topLeftCell="J2" activePane="bottomRight" state="frozen"/>
      <selection pane="topRight" activeCell="C1" sqref="C1"/>
      <selection pane="bottomLeft" activeCell="A2" sqref="A2"/>
      <selection pane="bottomRight" activeCell="J2" sqref="J2:L2"/>
    </sheetView>
  </sheetViews>
  <sheetFormatPr defaultRowHeight="14.4" x14ac:dyDescent="0.3"/>
  <cols>
    <col min="1" max="1" width="12.6640625" style="137" customWidth="1"/>
    <col min="2" max="2" width="83.44140625" customWidth="1"/>
    <col min="3" max="3" width="10.109375" customWidth="1"/>
    <col min="4" max="4" width="9.109375" customWidth="1"/>
    <col min="5" max="6" width="9.88671875" customWidth="1"/>
    <col min="7" max="8" width="9.109375" customWidth="1"/>
    <col min="9" max="9" width="9.88671875" customWidth="1"/>
    <col min="10" max="12" width="9.109375" customWidth="1"/>
    <col min="13" max="21" width="9.88671875" customWidth="1"/>
    <col min="22" max="22" width="15" customWidth="1"/>
    <col min="23" max="23" width="9.6640625" bestFit="1" customWidth="1"/>
    <col min="31" max="32" width="9.109375" customWidth="1"/>
  </cols>
  <sheetData>
    <row r="1" spans="1:25" ht="81" customHeight="1" x14ac:dyDescent="0.3">
      <c r="A1" s="135" t="s">
        <v>166</v>
      </c>
      <c r="B1" s="90" t="s">
        <v>167</v>
      </c>
      <c r="C1" s="91" t="s">
        <v>168</v>
      </c>
      <c r="D1" s="92" t="s">
        <v>169</v>
      </c>
      <c r="E1" s="92" t="s">
        <v>170</v>
      </c>
      <c r="F1" s="92" t="s">
        <v>171</v>
      </c>
      <c r="G1" s="91" t="s">
        <v>172</v>
      </c>
      <c r="H1" s="92" t="s">
        <v>173</v>
      </c>
      <c r="I1" s="92" t="s">
        <v>174</v>
      </c>
      <c r="J1" s="91" t="s">
        <v>175</v>
      </c>
      <c r="K1" s="93" t="s">
        <v>176</v>
      </c>
      <c r="L1" s="93" t="s">
        <v>177</v>
      </c>
      <c r="M1" s="93" t="s">
        <v>178</v>
      </c>
      <c r="N1" s="91" t="s">
        <v>143</v>
      </c>
      <c r="O1" s="93" t="s">
        <v>179</v>
      </c>
      <c r="P1" s="93" t="s">
        <v>180</v>
      </c>
      <c r="Q1" s="93" t="s">
        <v>181</v>
      </c>
      <c r="R1" s="91" t="s">
        <v>182</v>
      </c>
      <c r="S1" s="93" t="s">
        <v>183</v>
      </c>
      <c r="T1" s="93" t="s">
        <v>184</v>
      </c>
      <c r="U1" s="93" t="s">
        <v>185</v>
      </c>
      <c r="V1" s="109" t="s">
        <v>186</v>
      </c>
    </row>
    <row r="2" spans="1:25" ht="30" customHeight="1" x14ac:dyDescent="0.3">
      <c r="A2" s="136">
        <v>1</v>
      </c>
      <c r="B2" s="131" t="s">
        <v>446</v>
      </c>
      <c r="C2" s="126">
        <v>95.1</v>
      </c>
      <c r="D2" s="128">
        <v>95</v>
      </c>
      <c r="E2" s="13">
        <v>90</v>
      </c>
      <c r="F2" s="13">
        <v>99</v>
      </c>
      <c r="G2" s="96">
        <v>99</v>
      </c>
      <c r="H2" s="13">
        <v>100</v>
      </c>
      <c r="I2" s="13">
        <v>98</v>
      </c>
      <c r="J2" s="96">
        <v>99.1</v>
      </c>
      <c r="K2" s="13">
        <v>100</v>
      </c>
      <c r="L2" s="13">
        <v>100</v>
      </c>
      <c r="M2" s="127">
        <v>97</v>
      </c>
      <c r="N2" s="96">
        <v>99.2</v>
      </c>
      <c r="O2" s="127">
        <v>99</v>
      </c>
      <c r="P2" s="127">
        <v>99</v>
      </c>
      <c r="Q2" s="127">
        <v>100</v>
      </c>
      <c r="R2" s="96">
        <v>99</v>
      </c>
      <c r="S2" s="127">
        <v>99</v>
      </c>
      <c r="T2" s="127">
        <v>99</v>
      </c>
      <c r="U2" s="127">
        <v>99</v>
      </c>
      <c r="V2" s="108">
        <v>98.28</v>
      </c>
      <c r="X2" s="94"/>
      <c r="Y2" s="94"/>
    </row>
    <row r="3" spans="1:25" ht="30" customHeight="1" x14ac:dyDescent="0.3">
      <c r="A3" s="136">
        <v>2</v>
      </c>
      <c r="B3" s="131" t="s">
        <v>447</v>
      </c>
      <c r="C3" s="126">
        <v>99</v>
      </c>
      <c r="D3" s="128">
        <v>98</v>
      </c>
      <c r="E3" s="13">
        <v>100</v>
      </c>
      <c r="F3" s="13">
        <v>99</v>
      </c>
      <c r="G3" s="96">
        <v>98</v>
      </c>
      <c r="H3" s="13">
        <v>100</v>
      </c>
      <c r="I3" s="13">
        <v>96</v>
      </c>
      <c r="J3" s="96">
        <v>88</v>
      </c>
      <c r="K3" s="13">
        <v>60</v>
      </c>
      <c r="L3" s="13">
        <v>100</v>
      </c>
      <c r="M3" s="127">
        <v>100</v>
      </c>
      <c r="N3" s="96">
        <v>98.600000000000009</v>
      </c>
      <c r="O3" s="127">
        <v>98</v>
      </c>
      <c r="P3" s="127">
        <v>99</v>
      </c>
      <c r="Q3" s="127">
        <v>99</v>
      </c>
      <c r="R3" s="96">
        <v>98.6</v>
      </c>
      <c r="S3" s="127">
        <v>99</v>
      </c>
      <c r="T3" s="127">
        <v>97</v>
      </c>
      <c r="U3" s="127">
        <v>99</v>
      </c>
      <c r="V3" s="108">
        <v>96.440000000000012</v>
      </c>
    </row>
    <row r="4" spans="1:25" ht="30" customHeight="1" x14ac:dyDescent="0.3">
      <c r="A4" s="136">
        <v>3</v>
      </c>
      <c r="B4" s="131" t="s">
        <v>445</v>
      </c>
      <c r="C4" s="126">
        <v>95.6</v>
      </c>
      <c r="D4" s="128">
        <v>98</v>
      </c>
      <c r="E4" s="13">
        <v>90</v>
      </c>
      <c r="F4" s="13">
        <v>98</v>
      </c>
      <c r="G4" s="96">
        <v>96</v>
      </c>
      <c r="H4" s="13">
        <v>100</v>
      </c>
      <c r="I4" s="13">
        <v>92</v>
      </c>
      <c r="J4" s="96">
        <v>88</v>
      </c>
      <c r="K4" s="13">
        <v>60</v>
      </c>
      <c r="L4" s="13">
        <v>100</v>
      </c>
      <c r="M4" s="127">
        <v>100</v>
      </c>
      <c r="N4" s="96">
        <v>99.2</v>
      </c>
      <c r="O4" s="127">
        <v>99</v>
      </c>
      <c r="P4" s="127">
        <v>99</v>
      </c>
      <c r="Q4" s="127">
        <v>100</v>
      </c>
      <c r="R4" s="96">
        <v>97.8</v>
      </c>
      <c r="S4" s="127">
        <v>98</v>
      </c>
      <c r="T4" s="127">
        <v>97</v>
      </c>
      <c r="U4" s="127">
        <v>98</v>
      </c>
      <c r="V4" s="108">
        <v>95.320000000000007</v>
      </c>
    </row>
    <row r="5" spans="1:25" ht="30" customHeight="1" x14ac:dyDescent="0.3">
      <c r="A5" s="136">
        <v>4</v>
      </c>
      <c r="B5" s="131" t="s">
        <v>450</v>
      </c>
      <c r="C5" s="126">
        <v>97.7</v>
      </c>
      <c r="D5" s="128">
        <v>95</v>
      </c>
      <c r="E5" s="13">
        <v>100</v>
      </c>
      <c r="F5" s="13">
        <v>98</v>
      </c>
      <c r="G5" s="96">
        <v>97.5</v>
      </c>
      <c r="H5" s="13">
        <v>100</v>
      </c>
      <c r="I5" s="13">
        <v>95</v>
      </c>
      <c r="J5" s="96">
        <v>68</v>
      </c>
      <c r="K5" s="13">
        <v>20</v>
      </c>
      <c r="L5" s="13">
        <v>80</v>
      </c>
      <c r="M5" s="127">
        <v>100</v>
      </c>
      <c r="N5" s="96">
        <v>98.600000000000009</v>
      </c>
      <c r="O5" s="127">
        <v>98</v>
      </c>
      <c r="P5" s="127">
        <v>99</v>
      </c>
      <c r="Q5" s="127">
        <v>99</v>
      </c>
      <c r="R5" s="96">
        <v>97.9</v>
      </c>
      <c r="S5" s="127">
        <v>99</v>
      </c>
      <c r="T5" s="127">
        <v>96</v>
      </c>
      <c r="U5" s="127">
        <v>98</v>
      </c>
      <c r="V5" s="108">
        <v>91.940000000000012</v>
      </c>
    </row>
    <row r="6" spans="1:25" ht="30" customHeight="1" x14ac:dyDescent="0.3">
      <c r="A6" s="136">
        <v>5</v>
      </c>
      <c r="B6" s="131" t="s">
        <v>423</v>
      </c>
      <c r="C6" s="126">
        <v>96.600000000000009</v>
      </c>
      <c r="D6" s="128">
        <v>94</v>
      </c>
      <c r="E6" s="13">
        <v>100</v>
      </c>
      <c r="F6" s="13">
        <v>96</v>
      </c>
      <c r="G6" s="96">
        <v>92.5</v>
      </c>
      <c r="H6" s="13">
        <v>100</v>
      </c>
      <c r="I6" s="13">
        <v>85</v>
      </c>
      <c r="J6" s="96">
        <v>84.2</v>
      </c>
      <c r="K6" s="13">
        <v>80</v>
      </c>
      <c r="L6" s="13">
        <v>80</v>
      </c>
      <c r="M6" s="127">
        <v>94</v>
      </c>
      <c r="N6" s="96">
        <v>93.800000000000011</v>
      </c>
      <c r="O6" s="127">
        <v>92</v>
      </c>
      <c r="P6" s="127">
        <v>94</v>
      </c>
      <c r="Q6" s="127">
        <v>97</v>
      </c>
      <c r="R6" s="96">
        <v>91.9</v>
      </c>
      <c r="S6" s="127">
        <v>91</v>
      </c>
      <c r="T6" s="127">
        <v>93</v>
      </c>
      <c r="U6" s="127">
        <v>92</v>
      </c>
      <c r="V6" s="108">
        <v>91.8</v>
      </c>
    </row>
    <row r="7" spans="1:25" ht="30" customHeight="1" x14ac:dyDescent="0.3">
      <c r="A7" s="136">
        <v>6</v>
      </c>
      <c r="B7" s="131" t="s">
        <v>437</v>
      </c>
      <c r="C7" s="126">
        <v>97.7</v>
      </c>
      <c r="D7" s="128">
        <v>95</v>
      </c>
      <c r="E7" s="13">
        <v>100</v>
      </c>
      <c r="F7" s="13">
        <v>98</v>
      </c>
      <c r="G7" s="96">
        <v>99</v>
      </c>
      <c r="H7" s="13">
        <v>100</v>
      </c>
      <c r="I7" s="13">
        <v>98</v>
      </c>
      <c r="J7" s="96">
        <v>62</v>
      </c>
      <c r="K7" s="13">
        <v>0</v>
      </c>
      <c r="L7" s="13">
        <v>80</v>
      </c>
      <c r="M7" s="127">
        <v>100</v>
      </c>
      <c r="N7" s="96">
        <v>100</v>
      </c>
      <c r="O7" s="127">
        <v>100</v>
      </c>
      <c r="P7" s="127">
        <v>100</v>
      </c>
      <c r="Q7" s="127">
        <v>100</v>
      </c>
      <c r="R7" s="96">
        <v>100</v>
      </c>
      <c r="S7" s="127">
        <v>100</v>
      </c>
      <c r="T7" s="127">
        <v>100</v>
      </c>
      <c r="U7" s="127">
        <v>100</v>
      </c>
      <c r="V7" s="108">
        <v>91.74</v>
      </c>
    </row>
    <row r="8" spans="1:25" ht="30" customHeight="1" x14ac:dyDescent="0.3">
      <c r="A8" s="136">
        <v>7</v>
      </c>
      <c r="B8" s="131" t="s">
        <v>438</v>
      </c>
      <c r="C8" s="126">
        <v>96</v>
      </c>
      <c r="D8" s="128">
        <v>92</v>
      </c>
      <c r="E8" s="13">
        <v>100</v>
      </c>
      <c r="F8" s="13">
        <v>96</v>
      </c>
      <c r="G8" s="96">
        <v>94.5</v>
      </c>
      <c r="H8" s="13">
        <v>100</v>
      </c>
      <c r="I8" s="13">
        <v>89</v>
      </c>
      <c r="J8" s="96">
        <v>72.2</v>
      </c>
      <c r="K8" s="13">
        <v>40</v>
      </c>
      <c r="L8" s="13">
        <v>80</v>
      </c>
      <c r="M8" s="127">
        <v>94</v>
      </c>
      <c r="N8" s="96">
        <v>98.4</v>
      </c>
      <c r="O8" s="127">
        <v>99</v>
      </c>
      <c r="P8" s="127">
        <v>97</v>
      </c>
      <c r="Q8" s="127">
        <v>100</v>
      </c>
      <c r="R8" s="96">
        <v>97.5</v>
      </c>
      <c r="S8" s="127">
        <v>96</v>
      </c>
      <c r="T8" s="127">
        <v>96</v>
      </c>
      <c r="U8" s="127">
        <v>99</v>
      </c>
      <c r="V8" s="108">
        <v>91.72</v>
      </c>
    </row>
    <row r="9" spans="1:25" ht="30" customHeight="1" x14ac:dyDescent="0.3">
      <c r="A9" s="136">
        <v>8</v>
      </c>
      <c r="B9" s="131" t="s">
        <v>431</v>
      </c>
      <c r="C9" s="126">
        <v>99</v>
      </c>
      <c r="D9" s="128">
        <v>98</v>
      </c>
      <c r="E9" s="13">
        <v>100</v>
      </c>
      <c r="F9" s="13">
        <v>99</v>
      </c>
      <c r="G9" s="96">
        <v>95.5</v>
      </c>
      <c r="H9" s="13">
        <v>100</v>
      </c>
      <c r="I9" s="13">
        <v>91</v>
      </c>
      <c r="J9" s="96">
        <v>68</v>
      </c>
      <c r="K9" s="13">
        <v>20</v>
      </c>
      <c r="L9" s="13">
        <v>80</v>
      </c>
      <c r="M9" s="127">
        <v>100</v>
      </c>
      <c r="N9" s="96">
        <v>96.800000000000011</v>
      </c>
      <c r="O9" s="127">
        <v>95</v>
      </c>
      <c r="P9" s="127">
        <v>98</v>
      </c>
      <c r="Q9" s="127">
        <v>98</v>
      </c>
      <c r="R9" s="96">
        <v>97</v>
      </c>
      <c r="S9" s="127">
        <v>94</v>
      </c>
      <c r="T9" s="127">
        <v>99</v>
      </c>
      <c r="U9" s="127">
        <v>98</v>
      </c>
      <c r="V9" s="108">
        <v>91.26</v>
      </c>
    </row>
    <row r="10" spans="1:25" ht="30" customHeight="1" x14ac:dyDescent="0.3">
      <c r="A10" s="136">
        <v>9</v>
      </c>
      <c r="B10" s="131" t="s">
        <v>439</v>
      </c>
      <c r="C10" s="126">
        <v>94.6</v>
      </c>
      <c r="D10" s="128">
        <v>92</v>
      </c>
      <c r="E10" s="13">
        <v>90</v>
      </c>
      <c r="F10" s="13">
        <v>100</v>
      </c>
      <c r="G10" s="96">
        <v>95</v>
      </c>
      <c r="H10" s="13">
        <v>100</v>
      </c>
      <c r="I10" s="13">
        <v>90</v>
      </c>
      <c r="J10" s="96">
        <v>62</v>
      </c>
      <c r="K10" s="13">
        <v>0</v>
      </c>
      <c r="L10" s="13">
        <v>80</v>
      </c>
      <c r="M10" s="127">
        <v>100</v>
      </c>
      <c r="N10" s="96">
        <v>100</v>
      </c>
      <c r="O10" s="127">
        <v>100</v>
      </c>
      <c r="P10" s="127">
        <v>100</v>
      </c>
      <c r="Q10" s="127">
        <v>100</v>
      </c>
      <c r="R10" s="96">
        <v>99.6</v>
      </c>
      <c r="S10" s="127">
        <v>100</v>
      </c>
      <c r="T10" s="127">
        <v>98</v>
      </c>
      <c r="U10" s="127">
        <v>100</v>
      </c>
      <c r="V10" s="108">
        <v>90.240000000000009</v>
      </c>
    </row>
    <row r="11" spans="1:25" ht="30" customHeight="1" x14ac:dyDescent="0.3">
      <c r="A11" s="136">
        <v>10</v>
      </c>
      <c r="B11" s="131" t="s">
        <v>432</v>
      </c>
      <c r="C11" s="126">
        <v>95</v>
      </c>
      <c r="D11" s="128">
        <v>96</v>
      </c>
      <c r="E11" s="13">
        <v>90</v>
      </c>
      <c r="F11" s="13">
        <v>98</v>
      </c>
      <c r="G11" s="96">
        <v>97.5</v>
      </c>
      <c r="H11" s="13">
        <v>100</v>
      </c>
      <c r="I11" s="13">
        <v>95</v>
      </c>
      <c r="J11" s="96">
        <v>62</v>
      </c>
      <c r="K11" s="13">
        <v>0</v>
      </c>
      <c r="L11" s="13">
        <v>80</v>
      </c>
      <c r="M11" s="127">
        <v>100</v>
      </c>
      <c r="N11" s="96">
        <v>97.6</v>
      </c>
      <c r="O11" s="127">
        <v>95</v>
      </c>
      <c r="P11" s="127">
        <v>99</v>
      </c>
      <c r="Q11" s="127">
        <v>100</v>
      </c>
      <c r="R11" s="96">
        <v>97.1</v>
      </c>
      <c r="S11" s="127">
        <v>92</v>
      </c>
      <c r="T11" s="127">
        <v>100</v>
      </c>
      <c r="U11" s="127">
        <v>99</v>
      </c>
      <c r="V11" s="108">
        <v>89.84</v>
      </c>
    </row>
    <row r="12" spans="1:25" ht="30" customHeight="1" x14ac:dyDescent="0.3">
      <c r="A12" s="136">
        <v>11</v>
      </c>
      <c r="B12" s="131" t="s">
        <v>440</v>
      </c>
      <c r="C12" s="126">
        <v>97.6</v>
      </c>
      <c r="D12" s="128">
        <v>96</v>
      </c>
      <c r="E12" s="13">
        <v>100</v>
      </c>
      <c r="F12" s="13">
        <v>97</v>
      </c>
      <c r="G12" s="96">
        <v>94.5</v>
      </c>
      <c r="H12" s="13">
        <v>100</v>
      </c>
      <c r="I12" s="13">
        <v>89</v>
      </c>
      <c r="J12" s="96">
        <v>68</v>
      </c>
      <c r="K12" s="13">
        <v>20</v>
      </c>
      <c r="L12" s="13">
        <v>80</v>
      </c>
      <c r="M12" s="127">
        <v>100</v>
      </c>
      <c r="N12" s="96">
        <v>94.600000000000009</v>
      </c>
      <c r="O12" s="127">
        <v>93</v>
      </c>
      <c r="P12" s="127">
        <v>95</v>
      </c>
      <c r="Q12" s="127">
        <v>97</v>
      </c>
      <c r="R12" s="96">
        <v>94</v>
      </c>
      <c r="S12" s="127">
        <v>89</v>
      </c>
      <c r="T12" s="127">
        <v>94</v>
      </c>
      <c r="U12" s="127">
        <v>97</v>
      </c>
      <c r="V12" s="108">
        <v>89.740000000000009</v>
      </c>
    </row>
    <row r="13" spans="1:25" ht="30" customHeight="1" x14ac:dyDescent="0.3">
      <c r="A13" s="136">
        <v>12</v>
      </c>
      <c r="B13" s="131" t="s">
        <v>435</v>
      </c>
      <c r="C13" s="126">
        <v>98.1</v>
      </c>
      <c r="D13" s="128">
        <v>95</v>
      </c>
      <c r="E13" s="13">
        <v>100</v>
      </c>
      <c r="F13" s="13">
        <v>99</v>
      </c>
      <c r="G13" s="96">
        <v>97.5</v>
      </c>
      <c r="H13" s="13">
        <v>100</v>
      </c>
      <c r="I13" s="13">
        <v>95</v>
      </c>
      <c r="J13" s="96">
        <v>54</v>
      </c>
      <c r="K13" s="13">
        <v>0</v>
      </c>
      <c r="L13" s="13">
        <v>60</v>
      </c>
      <c r="M13" s="127">
        <v>100</v>
      </c>
      <c r="N13" s="96">
        <v>99.2</v>
      </c>
      <c r="O13" s="127">
        <v>98</v>
      </c>
      <c r="P13" s="127">
        <v>100</v>
      </c>
      <c r="Q13" s="127">
        <v>100</v>
      </c>
      <c r="R13" s="96">
        <v>99.4</v>
      </c>
      <c r="S13" s="127">
        <v>98</v>
      </c>
      <c r="T13" s="127">
        <v>100</v>
      </c>
      <c r="U13" s="127">
        <v>100</v>
      </c>
      <c r="V13" s="108">
        <v>89.640000000000015</v>
      </c>
    </row>
    <row r="14" spans="1:25" ht="30" customHeight="1" x14ac:dyDescent="0.3">
      <c r="A14" s="136">
        <v>13</v>
      </c>
      <c r="B14" s="131" t="s">
        <v>441</v>
      </c>
      <c r="C14" s="126">
        <v>95.9</v>
      </c>
      <c r="D14" s="128">
        <v>99</v>
      </c>
      <c r="E14" s="13">
        <v>90</v>
      </c>
      <c r="F14" s="13">
        <v>98</v>
      </c>
      <c r="G14" s="96">
        <v>94.5</v>
      </c>
      <c r="H14" s="13">
        <v>100</v>
      </c>
      <c r="I14" s="13">
        <v>89</v>
      </c>
      <c r="J14" s="96">
        <v>62</v>
      </c>
      <c r="K14" s="13">
        <v>0</v>
      </c>
      <c r="L14" s="13">
        <v>80</v>
      </c>
      <c r="M14" s="127">
        <v>100</v>
      </c>
      <c r="N14" s="96">
        <v>96.4</v>
      </c>
      <c r="O14" s="127">
        <v>95</v>
      </c>
      <c r="P14" s="127">
        <v>98</v>
      </c>
      <c r="Q14" s="127">
        <v>96</v>
      </c>
      <c r="R14" s="96">
        <v>97.7</v>
      </c>
      <c r="S14" s="127">
        <v>99</v>
      </c>
      <c r="T14" s="127">
        <v>95</v>
      </c>
      <c r="U14" s="127">
        <v>98</v>
      </c>
      <c r="V14" s="108">
        <v>89.3</v>
      </c>
    </row>
    <row r="15" spans="1:25" ht="30" customHeight="1" x14ac:dyDescent="0.3">
      <c r="A15" s="136">
        <v>14</v>
      </c>
      <c r="B15" s="131" t="s">
        <v>433</v>
      </c>
      <c r="C15" s="126">
        <v>93.1</v>
      </c>
      <c r="D15" s="128">
        <v>91</v>
      </c>
      <c r="E15" s="13">
        <v>90</v>
      </c>
      <c r="F15" s="13">
        <v>97</v>
      </c>
      <c r="G15" s="96">
        <v>94</v>
      </c>
      <c r="H15" s="13">
        <v>100</v>
      </c>
      <c r="I15" s="13">
        <v>88</v>
      </c>
      <c r="J15" s="96">
        <v>62</v>
      </c>
      <c r="K15" s="13">
        <v>0</v>
      </c>
      <c r="L15" s="13">
        <v>80</v>
      </c>
      <c r="M15" s="127">
        <v>100</v>
      </c>
      <c r="N15" s="96">
        <v>97.6</v>
      </c>
      <c r="O15" s="127">
        <v>98</v>
      </c>
      <c r="P15" s="127">
        <v>97</v>
      </c>
      <c r="Q15" s="127">
        <v>98</v>
      </c>
      <c r="R15" s="96">
        <v>98.1</v>
      </c>
      <c r="S15" s="127">
        <v>96</v>
      </c>
      <c r="T15" s="127">
        <v>99</v>
      </c>
      <c r="U15" s="127">
        <v>99</v>
      </c>
      <c r="V15" s="108">
        <v>88.96</v>
      </c>
    </row>
    <row r="16" spans="1:25" ht="30" customHeight="1" x14ac:dyDescent="0.3">
      <c r="A16" s="136">
        <v>15</v>
      </c>
      <c r="B16" s="131" t="s">
        <v>426</v>
      </c>
      <c r="C16" s="126">
        <v>95</v>
      </c>
      <c r="D16" s="128">
        <v>96</v>
      </c>
      <c r="E16" s="13">
        <v>90</v>
      </c>
      <c r="F16" s="13">
        <v>98</v>
      </c>
      <c r="G16" s="96">
        <v>92</v>
      </c>
      <c r="H16" s="13">
        <v>100</v>
      </c>
      <c r="I16" s="13">
        <v>84</v>
      </c>
      <c r="J16" s="96">
        <v>70.7</v>
      </c>
      <c r="K16" s="13">
        <v>40</v>
      </c>
      <c r="L16" s="13">
        <v>80</v>
      </c>
      <c r="M16" s="127">
        <v>89</v>
      </c>
      <c r="N16" s="96">
        <v>92.800000000000011</v>
      </c>
      <c r="O16" s="127">
        <v>91</v>
      </c>
      <c r="P16" s="127">
        <v>92</v>
      </c>
      <c r="Q16" s="127">
        <v>98</v>
      </c>
      <c r="R16" s="96">
        <v>93.6</v>
      </c>
      <c r="S16" s="127">
        <v>91</v>
      </c>
      <c r="T16" s="127">
        <v>94</v>
      </c>
      <c r="U16" s="127">
        <v>95</v>
      </c>
      <c r="V16" s="108">
        <v>88.820000000000007</v>
      </c>
    </row>
    <row r="17" spans="1:22" ht="30" customHeight="1" x14ac:dyDescent="0.3">
      <c r="A17" s="136" t="s">
        <v>453</v>
      </c>
      <c r="B17" s="131" t="s">
        <v>436</v>
      </c>
      <c r="C17" s="126">
        <v>94.300000000000011</v>
      </c>
      <c r="D17" s="128">
        <v>95</v>
      </c>
      <c r="E17" s="13">
        <v>90</v>
      </c>
      <c r="F17" s="13">
        <v>97</v>
      </c>
      <c r="G17" s="96">
        <v>96.5</v>
      </c>
      <c r="H17" s="13">
        <v>100</v>
      </c>
      <c r="I17" s="13">
        <v>93</v>
      </c>
      <c r="J17" s="96">
        <v>55.4</v>
      </c>
      <c r="K17" s="13">
        <v>0</v>
      </c>
      <c r="L17" s="13">
        <v>80</v>
      </c>
      <c r="M17" s="127">
        <v>78</v>
      </c>
      <c r="N17" s="96">
        <v>98.4</v>
      </c>
      <c r="O17" s="127">
        <v>98</v>
      </c>
      <c r="P17" s="127">
        <v>99</v>
      </c>
      <c r="Q17" s="127">
        <v>98</v>
      </c>
      <c r="R17" s="96">
        <v>98.2</v>
      </c>
      <c r="S17" s="127">
        <v>97</v>
      </c>
      <c r="T17" s="127">
        <v>98</v>
      </c>
      <c r="U17" s="127">
        <v>99</v>
      </c>
      <c r="V17" s="108">
        <v>88.56</v>
      </c>
    </row>
    <row r="18" spans="1:22" ht="30" customHeight="1" x14ac:dyDescent="0.3">
      <c r="A18" s="136" t="s">
        <v>453</v>
      </c>
      <c r="B18" s="131" t="s">
        <v>442</v>
      </c>
      <c r="C18" s="126">
        <v>97.300000000000011</v>
      </c>
      <c r="D18" s="128">
        <v>95</v>
      </c>
      <c r="E18" s="13">
        <v>100</v>
      </c>
      <c r="F18" s="13">
        <v>97</v>
      </c>
      <c r="G18" s="96">
        <v>96</v>
      </c>
      <c r="H18" s="13">
        <v>100</v>
      </c>
      <c r="I18" s="13">
        <v>92</v>
      </c>
      <c r="J18" s="96">
        <v>54</v>
      </c>
      <c r="K18" s="13">
        <v>0</v>
      </c>
      <c r="L18" s="13">
        <v>60</v>
      </c>
      <c r="M18" s="127">
        <v>100</v>
      </c>
      <c r="N18" s="96">
        <v>99.2</v>
      </c>
      <c r="O18" s="127">
        <v>100</v>
      </c>
      <c r="P18" s="127">
        <v>98</v>
      </c>
      <c r="Q18" s="127">
        <v>100</v>
      </c>
      <c r="R18" s="96">
        <v>96.3</v>
      </c>
      <c r="S18" s="127">
        <v>93</v>
      </c>
      <c r="T18" s="127">
        <v>97</v>
      </c>
      <c r="U18" s="127">
        <v>98</v>
      </c>
      <c r="V18" s="108">
        <v>88.56</v>
      </c>
    </row>
    <row r="19" spans="1:22" ht="30" customHeight="1" x14ac:dyDescent="0.3">
      <c r="A19" s="136">
        <v>18</v>
      </c>
      <c r="B19" s="131" t="s">
        <v>448</v>
      </c>
      <c r="C19" s="126">
        <v>90.699999999999989</v>
      </c>
      <c r="D19" s="128">
        <v>87</v>
      </c>
      <c r="E19" s="13">
        <v>90</v>
      </c>
      <c r="F19" s="13">
        <v>94</v>
      </c>
      <c r="G19" s="96">
        <v>95</v>
      </c>
      <c r="H19" s="13">
        <v>100</v>
      </c>
      <c r="I19" s="13">
        <v>90</v>
      </c>
      <c r="J19" s="96">
        <v>60</v>
      </c>
      <c r="K19" s="13">
        <v>20</v>
      </c>
      <c r="L19" s="13">
        <v>60</v>
      </c>
      <c r="M19" s="127">
        <v>100</v>
      </c>
      <c r="N19" s="96">
        <v>98.4</v>
      </c>
      <c r="O19" s="127">
        <v>97</v>
      </c>
      <c r="P19" s="127">
        <v>99</v>
      </c>
      <c r="Q19" s="127">
        <v>100</v>
      </c>
      <c r="R19" s="96">
        <v>98.2</v>
      </c>
      <c r="S19" s="127">
        <v>99</v>
      </c>
      <c r="T19" s="127">
        <v>95</v>
      </c>
      <c r="U19" s="127">
        <v>99</v>
      </c>
      <c r="V19" s="108">
        <v>88.460000000000008</v>
      </c>
    </row>
    <row r="20" spans="1:22" ht="30" customHeight="1" x14ac:dyDescent="0.3">
      <c r="A20" s="136">
        <v>19</v>
      </c>
      <c r="B20" s="131" t="s">
        <v>449</v>
      </c>
      <c r="C20" s="126">
        <v>95.4</v>
      </c>
      <c r="D20" s="128">
        <v>96</v>
      </c>
      <c r="E20" s="13">
        <v>90</v>
      </c>
      <c r="F20" s="13">
        <v>99</v>
      </c>
      <c r="G20" s="96">
        <v>97.5</v>
      </c>
      <c r="H20" s="13">
        <v>100</v>
      </c>
      <c r="I20" s="13">
        <v>95</v>
      </c>
      <c r="J20" s="96">
        <v>52</v>
      </c>
      <c r="K20" s="13">
        <v>20</v>
      </c>
      <c r="L20" s="13">
        <v>40</v>
      </c>
      <c r="M20" s="127">
        <v>100</v>
      </c>
      <c r="N20" s="96">
        <v>98.800000000000011</v>
      </c>
      <c r="O20" s="127">
        <v>99</v>
      </c>
      <c r="P20" s="127">
        <v>99</v>
      </c>
      <c r="Q20" s="127">
        <v>98</v>
      </c>
      <c r="R20" s="96">
        <v>97.4</v>
      </c>
      <c r="S20" s="127">
        <v>98</v>
      </c>
      <c r="T20" s="127">
        <v>95</v>
      </c>
      <c r="U20" s="127">
        <v>98</v>
      </c>
      <c r="V20" s="108">
        <v>88.22</v>
      </c>
    </row>
    <row r="21" spans="1:22" ht="30" customHeight="1" x14ac:dyDescent="0.3">
      <c r="A21" s="136">
        <v>20</v>
      </c>
      <c r="B21" s="131" t="s">
        <v>428</v>
      </c>
      <c r="C21" s="126">
        <v>92.3</v>
      </c>
      <c r="D21" s="128">
        <v>91</v>
      </c>
      <c r="E21" s="13">
        <v>90</v>
      </c>
      <c r="F21" s="13">
        <v>95</v>
      </c>
      <c r="G21" s="96">
        <v>92.5</v>
      </c>
      <c r="H21" s="13">
        <v>100</v>
      </c>
      <c r="I21" s="13">
        <v>85</v>
      </c>
      <c r="J21" s="96">
        <v>67.900000000000006</v>
      </c>
      <c r="K21" s="13">
        <v>20</v>
      </c>
      <c r="L21" s="13">
        <v>100</v>
      </c>
      <c r="M21" s="127">
        <v>73</v>
      </c>
      <c r="N21" s="96">
        <v>93.800000000000011</v>
      </c>
      <c r="O21" s="127">
        <v>93</v>
      </c>
      <c r="P21" s="127">
        <v>93</v>
      </c>
      <c r="Q21" s="127">
        <v>97</v>
      </c>
      <c r="R21" s="96">
        <v>91.4</v>
      </c>
      <c r="S21" s="127">
        <v>90</v>
      </c>
      <c r="T21" s="127">
        <v>92</v>
      </c>
      <c r="U21" s="127">
        <v>92</v>
      </c>
      <c r="V21" s="108">
        <v>87.58</v>
      </c>
    </row>
    <row r="22" spans="1:22" ht="30" customHeight="1" x14ac:dyDescent="0.3">
      <c r="A22" s="136">
        <v>21</v>
      </c>
      <c r="B22" s="131" t="s">
        <v>434</v>
      </c>
      <c r="C22" s="126">
        <v>95.5</v>
      </c>
      <c r="D22" s="128">
        <v>99</v>
      </c>
      <c r="E22" s="13">
        <v>90</v>
      </c>
      <c r="F22" s="13">
        <v>97</v>
      </c>
      <c r="G22" s="96">
        <v>90.5</v>
      </c>
      <c r="H22" s="13">
        <v>100</v>
      </c>
      <c r="I22" s="13">
        <v>81</v>
      </c>
      <c r="J22" s="96">
        <v>62</v>
      </c>
      <c r="K22" s="13">
        <v>0</v>
      </c>
      <c r="L22" s="13">
        <v>80</v>
      </c>
      <c r="M22" s="127">
        <v>100</v>
      </c>
      <c r="N22" s="96">
        <v>96.4</v>
      </c>
      <c r="O22" s="127">
        <v>93</v>
      </c>
      <c r="P22" s="127">
        <v>98</v>
      </c>
      <c r="Q22" s="127">
        <v>100</v>
      </c>
      <c r="R22" s="96">
        <v>91.8</v>
      </c>
      <c r="S22" s="127">
        <v>91</v>
      </c>
      <c r="T22" s="127">
        <v>95</v>
      </c>
      <c r="U22" s="127">
        <v>91</v>
      </c>
      <c r="V22" s="108">
        <v>87.24</v>
      </c>
    </row>
    <row r="23" spans="1:22" ht="30" customHeight="1" x14ac:dyDescent="0.3">
      <c r="A23" s="136">
        <v>22</v>
      </c>
      <c r="B23" s="131" t="s">
        <v>424</v>
      </c>
      <c r="C23" s="126">
        <v>93.9</v>
      </c>
      <c r="D23" s="128">
        <v>89</v>
      </c>
      <c r="E23" s="13">
        <v>100</v>
      </c>
      <c r="F23" s="13">
        <v>93</v>
      </c>
      <c r="G23" s="96">
        <v>95.5</v>
      </c>
      <c r="H23" s="13">
        <v>100</v>
      </c>
      <c r="I23" s="13">
        <v>91</v>
      </c>
      <c r="J23" s="96">
        <v>59.7</v>
      </c>
      <c r="K23" s="13">
        <v>40</v>
      </c>
      <c r="L23" s="13">
        <v>60</v>
      </c>
      <c r="M23" s="127">
        <v>79</v>
      </c>
      <c r="N23" s="96">
        <v>91.600000000000009</v>
      </c>
      <c r="O23" s="127">
        <v>89</v>
      </c>
      <c r="P23" s="127">
        <v>92</v>
      </c>
      <c r="Q23" s="127">
        <v>96</v>
      </c>
      <c r="R23" s="96">
        <v>92.1</v>
      </c>
      <c r="S23" s="127">
        <v>91</v>
      </c>
      <c r="T23" s="127">
        <v>94</v>
      </c>
      <c r="U23" s="127">
        <v>92</v>
      </c>
      <c r="V23" s="108">
        <v>86.560000000000016</v>
      </c>
    </row>
    <row r="24" spans="1:22" ht="30" customHeight="1" x14ac:dyDescent="0.3">
      <c r="A24" s="136">
        <v>23</v>
      </c>
      <c r="B24" s="131" t="s">
        <v>444</v>
      </c>
      <c r="C24" s="126">
        <v>92.300000000000011</v>
      </c>
      <c r="D24" s="128">
        <v>95</v>
      </c>
      <c r="E24" s="13">
        <v>90</v>
      </c>
      <c r="F24" s="13">
        <v>92</v>
      </c>
      <c r="G24" s="96">
        <v>95.5</v>
      </c>
      <c r="H24" s="13">
        <v>100</v>
      </c>
      <c r="I24" s="13">
        <v>91</v>
      </c>
      <c r="J24" s="96">
        <v>54</v>
      </c>
      <c r="K24" s="13">
        <v>0</v>
      </c>
      <c r="L24" s="13">
        <v>60</v>
      </c>
      <c r="M24" s="127">
        <v>100</v>
      </c>
      <c r="N24" s="96">
        <v>96</v>
      </c>
      <c r="O24" s="127">
        <v>95</v>
      </c>
      <c r="P24" s="127">
        <v>96</v>
      </c>
      <c r="Q24" s="127">
        <v>98</v>
      </c>
      <c r="R24" s="96">
        <v>93.4</v>
      </c>
      <c r="S24" s="127">
        <v>92</v>
      </c>
      <c r="T24" s="127">
        <v>94</v>
      </c>
      <c r="U24" s="127">
        <v>94</v>
      </c>
      <c r="V24" s="108">
        <v>86.240000000000009</v>
      </c>
    </row>
    <row r="25" spans="1:22" ht="30" customHeight="1" x14ac:dyDescent="0.3">
      <c r="A25" s="136">
        <v>24</v>
      </c>
      <c r="B25" s="131" t="s">
        <v>427</v>
      </c>
      <c r="C25" s="126">
        <v>92.800000000000011</v>
      </c>
      <c r="D25" s="128">
        <v>90</v>
      </c>
      <c r="E25" s="13">
        <v>90</v>
      </c>
      <c r="F25" s="13">
        <v>97</v>
      </c>
      <c r="G25" s="96">
        <v>93</v>
      </c>
      <c r="H25" s="13">
        <v>100</v>
      </c>
      <c r="I25" s="13">
        <v>86</v>
      </c>
      <c r="J25" s="96">
        <v>58.2</v>
      </c>
      <c r="K25" s="13">
        <v>20</v>
      </c>
      <c r="L25" s="13">
        <v>60</v>
      </c>
      <c r="M25" s="127">
        <v>94</v>
      </c>
      <c r="N25" s="96">
        <v>96</v>
      </c>
      <c r="O25" s="127">
        <v>96</v>
      </c>
      <c r="P25" s="127">
        <v>95</v>
      </c>
      <c r="Q25" s="127">
        <v>98</v>
      </c>
      <c r="R25" s="96">
        <v>91.1</v>
      </c>
      <c r="S25" s="127">
        <v>87</v>
      </c>
      <c r="T25" s="127">
        <v>95</v>
      </c>
      <c r="U25" s="127">
        <v>92</v>
      </c>
      <c r="V25" s="108">
        <v>86.22</v>
      </c>
    </row>
    <row r="26" spans="1:22" ht="45" customHeight="1" x14ac:dyDescent="0.3">
      <c r="A26" s="136">
        <v>25</v>
      </c>
      <c r="B26" s="131" t="s">
        <v>443</v>
      </c>
      <c r="C26" s="126">
        <v>98.1</v>
      </c>
      <c r="D26" s="128">
        <v>95</v>
      </c>
      <c r="E26" s="13">
        <v>100</v>
      </c>
      <c r="F26" s="13">
        <v>99</v>
      </c>
      <c r="G26" s="96">
        <v>99</v>
      </c>
      <c r="H26" s="13">
        <v>100</v>
      </c>
      <c r="I26" s="13">
        <v>98</v>
      </c>
      <c r="J26" s="96">
        <v>32</v>
      </c>
      <c r="K26" s="13">
        <v>0</v>
      </c>
      <c r="L26" s="13">
        <v>80</v>
      </c>
      <c r="M26" s="127">
        <v>0</v>
      </c>
      <c r="N26" s="96">
        <v>99.2</v>
      </c>
      <c r="O26" s="127">
        <v>99</v>
      </c>
      <c r="P26" s="127">
        <v>99</v>
      </c>
      <c r="Q26" s="127">
        <v>100</v>
      </c>
      <c r="R26" s="96">
        <v>97.6</v>
      </c>
      <c r="S26" s="127">
        <v>95</v>
      </c>
      <c r="T26" s="127">
        <v>98</v>
      </c>
      <c r="U26" s="127">
        <v>99</v>
      </c>
      <c r="V26" s="108">
        <v>85.179999999999993</v>
      </c>
    </row>
    <row r="27" spans="1:22" ht="30" customHeight="1" x14ac:dyDescent="0.3">
      <c r="A27" s="136">
        <v>26</v>
      </c>
      <c r="B27" s="131" t="s">
        <v>425</v>
      </c>
      <c r="C27" s="126">
        <v>95.3</v>
      </c>
      <c r="D27" s="128">
        <v>91</v>
      </c>
      <c r="E27" s="13">
        <v>100</v>
      </c>
      <c r="F27" s="13">
        <v>95</v>
      </c>
      <c r="G27" s="96">
        <v>78.5</v>
      </c>
      <c r="H27" s="13">
        <v>80</v>
      </c>
      <c r="I27" s="13">
        <v>77</v>
      </c>
      <c r="J27" s="96">
        <v>65.900000000000006</v>
      </c>
      <c r="K27" s="13">
        <v>40</v>
      </c>
      <c r="L27" s="13">
        <v>80</v>
      </c>
      <c r="M27" s="127">
        <v>73</v>
      </c>
      <c r="N27" s="96">
        <v>93.4</v>
      </c>
      <c r="O27" s="127">
        <v>93</v>
      </c>
      <c r="P27" s="127">
        <v>93</v>
      </c>
      <c r="Q27" s="127">
        <v>95</v>
      </c>
      <c r="R27" s="96">
        <v>91.8</v>
      </c>
      <c r="S27" s="127">
        <v>91</v>
      </c>
      <c r="T27" s="127">
        <v>90</v>
      </c>
      <c r="U27" s="127">
        <v>93</v>
      </c>
      <c r="V27" s="108">
        <v>84.98</v>
      </c>
    </row>
    <row r="28" spans="1:22" ht="30" customHeight="1" x14ac:dyDescent="0.3">
      <c r="A28" s="136">
        <v>27</v>
      </c>
      <c r="B28" s="150" t="s">
        <v>430</v>
      </c>
      <c r="C28" s="126">
        <v>90.9</v>
      </c>
      <c r="D28" s="128">
        <v>89</v>
      </c>
      <c r="E28" s="13">
        <v>90</v>
      </c>
      <c r="F28" s="13">
        <v>93</v>
      </c>
      <c r="G28" s="96">
        <v>90.5</v>
      </c>
      <c r="H28" s="13">
        <v>100</v>
      </c>
      <c r="I28" s="13">
        <v>81</v>
      </c>
      <c r="J28" s="96">
        <v>69.3</v>
      </c>
      <c r="K28" s="13">
        <v>60</v>
      </c>
      <c r="L28" s="13">
        <v>60</v>
      </c>
      <c r="M28" s="127">
        <v>91</v>
      </c>
      <c r="N28" s="96">
        <v>86.600000000000009</v>
      </c>
      <c r="O28" s="127">
        <v>87</v>
      </c>
      <c r="P28" s="127">
        <v>85</v>
      </c>
      <c r="Q28" s="127">
        <v>89</v>
      </c>
      <c r="R28" s="96">
        <v>86.9</v>
      </c>
      <c r="S28" s="127">
        <v>86</v>
      </c>
      <c r="T28" s="127">
        <v>88</v>
      </c>
      <c r="U28" s="127">
        <v>87</v>
      </c>
      <c r="V28" s="108">
        <v>84.84</v>
      </c>
    </row>
    <row r="29" spans="1:22" ht="30" customHeight="1" x14ac:dyDescent="0.3">
      <c r="A29" s="136">
        <v>28</v>
      </c>
      <c r="B29" s="131" t="s">
        <v>422</v>
      </c>
      <c r="C29" s="126">
        <v>88.2</v>
      </c>
      <c r="D29" s="128">
        <v>80</v>
      </c>
      <c r="E29" s="13">
        <v>90</v>
      </c>
      <c r="F29" s="13">
        <v>93</v>
      </c>
      <c r="G29" s="96">
        <v>86.5</v>
      </c>
      <c r="H29" s="13">
        <v>100</v>
      </c>
      <c r="I29" s="13">
        <v>73</v>
      </c>
      <c r="J29" s="96">
        <v>64</v>
      </c>
      <c r="K29" s="13">
        <v>20</v>
      </c>
      <c r="L29" s="13">
        <v>100</v>
      </c>
      <c r="M29" s="127">
        <v>60</v>
      </c>
      <c r="N29" s="96">
        <v>86.800000000000011</v>
      </c>
      <c r="O29" s="127">
        <v>87</v>
      </c>
      <c r="P29" s="127">
        <v>84</v>
      </c>
      <c r="Q29" s="127">
        <v>92</v>
      </c>
      <c r="R29" s="96">
        <v>86.7</v>
      </c>
      <c r="S29" s="127">
        <v>84</v>
      </c>
      <c r="T29" s="127">
        <v>90</v>
      </c>
      <c r="U29" s="127">
        <v>87</v>
      </c>
      <c r="V29" s="108">
        <v>82.44</v>
      </c>
    </row>
    <row r="30" spans="1:22" ht="30" customHeight="1" x14ac:dyDescent="0.3">
      <c r="A30" s="136">
        <v>29</v>
      </c>
      <c r="B30" s="131" t="s">
        <v>429</v>
      </c>
      <c r="C30" s="126">
        <v>91.9</v>
      </c>
      <c r="D30" s="128">
        <v>89</v>
      </c>
      <c r="E30" s="13">
        <v>100</v>
      </c>
      <c r="F30" s="13">
        <v>88</v>
      </c>
      <c r="G30" s="96">
        <v>86.5</v>
      </c>
      <c r="H30" s="13">
        <v>100</v>
      </c>
      <c r="I30" s="13">
        <v>73</v>
      </c>
      <c r="J30" s="96">
        <v>47.5</v>
      </c>
      <c r="K30" s="13">
        <v>20</v>
      </c>
      <c r="L30" s="13">
        <v>40</v>
      </c>
      <c r="M30" s="127">
        <v>85</v>
      </c>
      <c r="N30" s="96">
        <v>82.4</v>
      </c>
      <c r="O30" s="127">
        <v>81</v>
      </c>
      <c r="P30" s="127">
        <v>82</v>
      </c>
      <c r="Q30" s="127">
        <v>86</v>
      </c>
      <c r="R30" s="96">
        <v>83.7</v>
      </c>
      <c r="S30" s="127">
        <v>80</v>
      </c>
      <c r="T30" s="127">
        <v>86</v>
      </c>
      <c r="U30" s="127">
        <v>85</v>
      </c>
      <c r="V30" s="108">
        <v>78.400000000000006</v>
      </c>
    </row>
    <row r="32" spans="1:22" x14ac:dyDescent="0.3">
      <c r="J32" s="94"/>
      <c r="V32" s="94">
        <f>SUM(V2:V31)</f>
        <v>2578.52</v>
      </c>
    </row>
  </sheetData>
  <sortState xmlns:xlrd2="http://schemas.microsoft.com/office/spreadsheetml/2017/richdata2" ref="B2:V30">
    <sortCondition descending="1" ref="V2:V30"/>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44"/>
  <sheetViews>
    <sheetView workbookViewId="0">
      <selection activeCell="A231" sqref="A231"/>
    </sheetView>
  </sheetViews>
  <sheetFormatPr defaultColWidth="9.109375" defaultRowHeight="15.6" x14ac:dyDescent="0.3"/>
  <cols>
    <col min="1" max="1" width="43.109375" style="139" customWidth="1"/>
    <col min="2" max="16384" width="9.109375" style="139"/>
  </cols>
  <sheetData>
    <row r="1" spans="1:31" ht="21.6" x14ac:dyDescent="0.3">
      <c r="A1" s="138" t="s">
        <v>295</v>
      </c>
    </row>
    <row r="3" spans="1:31" ht="21.6" x14ac:dyDescent="0.3">
      <c r="A3" s="138" t="s">
        <v>296</v>
      </c>
    </row>
    <row r="4" spans="1:31" x14ac:dyDescent="0.3">
      <c r="A4" s="140" t="s">
        <v>297</v>
      </c>
    </row>
    <row r="5" spans="1:31" x14ac:dyDescent="0.3">
      <c r="A5" s="149" t="s">
        <v>298</v>
      </c>
    </row>
    <row r="6" spans="1:31" x14ac:dyDescent="0.3">
      <c r="A6" s="141" t="s">
        <v>299</v>
      </c>
    </row>
    <row r="7" spans="1:31" ht="15.6" customHeight="1" x14ac:dyDescent="0.3">
      <c r="A7" s="153" t="s">
        <v>300</v>
      </c>
      <c r="B7" s="155" t="s">
        <v>300</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7"/>
    </row>
    <row r="8" spans="1:31" ht="45.6" x14ac:dyDescent="0.3">
      <c r="A8" s="154"/>
      <c r="B8" s="142" t="s">
        <v>301</v>
      </c>
      <c r="C8" s="142" t="s">
        <v>302</v>
      </c>
      <c r="D8" s="142" t="s">
        <v>303</v>
      </c>
      <c r="E8" s="142" t="s">
        <v>304</v>
      </c>
      <c r="F8" s="142" t="s">
        <v>305</v>
      </c>
      <c r="G8" s="142" t="s">
        <v>306</v>
      </c>
      <c r="H8" s="142" t="s">
        <v>307</v>
      </c>
      <c r="I8" s="142" t="s">
        <v>308</v>
      </c>
      <c r="J8" s="142" t="s">
        <v>309</v>
      </c>
      <c r="K8" s="142" t="s">
        <v>310</v>
      </c>
      <c r="L8" s="142" t="s">
        <v>311</v>
      </c>
      <c r="M8" s="142" t="s">
        <v>312</v>
      </c>
      <c r="N8" s="142" t="s">
        <v>313</v>
      </c>
      <c r="O8" s="142" t="s">
        <v>314</v>
      </c>
      <c r="P8" s="142" t="s">
        <v>315</v>
      </c>
      <c r="Q8" s="142" t="s">
        <v>316</v>
      </c>
      <c r="R8" s="142" t="s">
        <v>317</v>
      </c>
      <c r="S8" s="142" t="s">
        <v>318</v>
      </c>
      <c r="T8" s="142" t="s">
        <v>319</v>
      </c>
      <c r="U8" s="142" t="s">
        <v>320</v>
      </c>
      <c r="V8" s="142" t="s">
        <v>321</v>
      </c>
      <c r="W8" s="142" t="s">
        <v>322</v>
      </c>
      <c r="X8" s="142" t="s">
        <v>323</v>
      </c>
      <c r="Y8" s="142" t="s">
        <v>324</v>
      </c>
      <c r="Z8" s="142" t="s">
        <v>325</v>
      </c>
      <c r="AA8" s="142" t="s">
        <v>326</v>
      </c>
      <c r="AB8" s="142" t="s">
        <v>327</v>
      </c>
      <c r="AC8" s="142" t="s">
        <v>328</v>
      </c>
      <c r="AD8" s="142" t="s">
        <v>329</v>
      </c>
      <c r="AE8" s="143" t="s">
        <v>330</v>
      </c>
    </row>
    <row r="9" spans="1:31" x14ac:dyDescent="0.3">
      <c r="A9" s="144" t="s">
        <v>301</v>
      </c>
      <c r="B9" s="145">
        <v>423</v>
      </c>
      <c r="C9" s="145">
        <v>0</v>
      </c>
      <c r="D9" s="145">
        <v>0</v>
      </c>
      <c r="E9" s="145">
        <v>0</v>
      </c>
      <c r="F9" s="145">
        <v>0</v>
      </c>
      <c r="G9" s="145">
        <v>0</v>
      </c>
      <c r="H9" s="145">
        <v>0</v>
      </c>
      <c r="I9" s="145">
        <v>0</v>
      </c>
      <c r="J9" s="145">
        <v>0</v>
      </c>
      <c r="K9" s="145">
        <v>0</v>
      </c>
      <c r="L9" s="145">
        <v>0</v>
      </c>
      <c r="M9" s="145">
        <v>0</v>
      </c>
      <c r="N9" s="145">
        <v>0</v>
      </c>
      <c r="O9" s="145">
        <v>0</v>
      </c>
      <c r="P9" s="145">
        <v>0</v>
      </c>
      <c r="Q9" s="145">
        <v>0</v>
      </c>
      <c r="R9" s="145">
        <v>0</v>
      </c>
      <c r="S9" s="145">
        <v>0</v>
      </c>
      <c r="T9" s="145">
        <v>0</v>
      </c>
      <c r="U9" s="145">
        <v>0</v>
      </c>
      <c r="V9" s="145">
        <v>0</v>
      </c>
      <c r="W9" s="145">
        <v>0</v>
      </c>
      <c r="X9" s="145">
        <v>0</v>
      </c>
      <c r="Y9" s="145">
        <v>0</v>
      </c>
      <c r="Z9" s="145">
        <v>0</v>
      </c>
      <c r="AA9" s="145">
        <v>0</v>
      </c>
      <c r="AB9" s="145">
        <v>0</v>
      </c>
      <c r="AC9" s="145">
        <v>0</v>
      </c>
      <c r="AD9" s="145">
        <v>0</v>
      </c>
      <c r="AE9" s="146">
        <v>423</v>
      </c>
    </row>
    <row r="10" spans="1:31" x14ac:dyDescent="0.3">
      <c r="A10" s="144" t="s">
        <v>302</v>
      </c>
      <c r="B10" s="145">
        <v>0</v>
      </c>
      <c r="C10" s="145">
        <v>468</v>
      </c>
      <c r="D10" s="145">
        <v>0</v>
      </c>
      <c r="E10" s="145">
        <v>0</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5">
        <v>0</v>
      </c>
      <c r="Y10" s="145">
        <v>0</v>
      </c>
      <c r="Z10" s="145">
        <v>0</v>
      </c>
      <c r="AA10" s="145">
        <v>0</v>
      </c>
      <c r="AB10" s="145">
        <v>0</v>
      </c>
      <c r="AC10" s="145">
        <v>0</v>
      </c>
      <c r="AD10" s="145">
        <v>0</v>
      </c>
      <c r="AE10" s="146">
        <v>468</v>
      </c>
    </row>
    <row r="11" spans="1:31" x14ac:dyDescent="0.3">
      <c r="A11" s="144" t="s">
        <v>303</v>
      </c>
      <c r="B11" s="145">
        <v>0</v>
      </c>
      <c r="C11" s="145">
        <v>0</v>
      </c>
      <c r="D11" s="145">
        <v>404</v>
      </c>
      <c r="E11" s="145">
        <v>0</v>
      </c>
      <c r="F11" s="145">
        <v>0</v>
      </c>
      <c r="G11" s="145">
        <v>0</v>
      </c>
      <c r="H11" s="145">
        <v>0</v>
      </c>
      <c r="I11" s="145">
        <v>0</v>
      </c>
      <c r="J11" s="145">
        <v>0</v>
      </c>
      <c r="K11" s="145">
        <v>0</v>
      </c>
      <c r="L11" s="145">
        <v>0</v>
      </c>
      <c r="M11" s="145">
        <v>0</v>
      </c>
      <c r="N11" s="145">
        <v>0</v>
      </c>
      <c r="O11" s="145">
        <v>0</v>
      </c>
      <c r="P11" s="145">
        <v>0</v>
      </c>
      <c r="Q11" s="145">
        <v>0</v>
      </c>
      <c r="R11" s="145">
        <v>0</v>
      </c>
      <c r="S11" s="145">
        <v>0</v>
      </c>
      <c r="T11" s="145">
        <v>0</v>
      </c>
      <c r="U11" s="145">
        <v>0</v>
      </c>
      <c r="V11" s="145">
        <v>0</v>
      </c>
      <c r="W11" s="145">
        <v>0</v>
      </c>
      <c r="X11" s="145">
        <v>0</v>
      </c>
      <c r="Y11" s="145">
        <v>0</v>
      </c>
      <c r="Z11" s="145">
        <v>0</v>
      </c>
      <c r="AA11" s="145">
        <v>0</v>
      </c>
      <c r="AB11" s="145">
        <v>0</v>
      </c>
      <c r="AC11" s="145">
        <v>0</v>
      </c>
      <c r="AD11" s="145">
        <v>0</v>
      </c>
      <c r="AE11" s="146">
        <v>404</v>
      </c>
    </row>
    <row r="12" spans="1:31" x14ac:dyDescent="0.3">
      <c r="A12" s="144" t="s">
        <v>304</v>
      </c>
      <c r="B12" s="145">
        <v>0</v>
      </c>
      <c r="C12" s="145">
        <v>0</v>
      </c>
      <c r="D12" s="145">
        <v>0</v>
      </c>
      <c r="E12" s="145">
        <v>445</v>
      </c>
      <c r="F12" s="145">
        <v>0</v>
      </c>
      <c r="G12" s="145">
        <v>0</v>
      </c>
      <c r="H12" s="145">
        <v>0</v>
      </c>
      <c r="I12" s="145">
        <v>0</v>
      </c>
      <c r="J12" s="145">
        <v>0</v>
      </c>
      <c r="K12" s="145">
        <v>0</v>
      </c>
      <c r="L12" s="145">
        <v>0</v>
      </c>
      <c r="M12" s="145">
        <v>0</v>
      </c>
      <c r="N12" s="145">
        <v>0</v>
      </c>
      <c r="O12" s="145">
        <v>0</v>
      </c>
      <c r="P12" s="145">
        <v>0</v>
      </c>
      <c r="Q12" s="145">
        <v>0</v>
      </c>
      <c r="R12" s="145">
        <v>0</v>
      </c>
      <c r="S12" s="145">
        <v>0</v>
      </c>
      <c r="T12" s="145">
        <v>0</v>
      </c>
      <c r="U12" s="145">
        <v>0</v>
      </c>
      <c r="V12" s="145">
        <v>0</v>
      </c>
      <c r="W12" s="145">
        <v>0</v>
      </c>
      <c r="X12" s="145">
        <v>0</v>
      </c>
      <c r="Y12" s="145">
        <v>0</v>
      </c>
      <c r="Z12" s="145">
        <v>0</v>
      </c>
      <c r="AA12" s="145">
        <v>0</v>
      </c>
      <c r="AB12" s="145">
        <v>0</v>
      </c>
      <c r="AC12" s="145">
        <v>0</v>
      </c>
      <c r="AD12" s="145">
        <v>0</v>
      </c>
      <c r="AE12" s="146">
        <v>445</v>
      </c>
    </row>
    <row r="13" spans="1:31" x14ac:dyDescent="0.3">
      <c r="A13" s="144" t="s">
        <v>305</v>
      </c>
      <c r="B13" s="145">
        <v>0</v>
      </c>
      <c r="C13" s="145">
        <v>0</v>
      </c>
      <c r="D13" s="145">
        <v>0</v>
      </c>
      <c r="E13" s="145">
        <v>0</v>
      </c>
      <c r="F13" s="145">
        <v>433</v>
      </c>
      <c r="G13" s="145">
        <v>0</v>
      </c>
      <c r="H13" s="145">
        <v>0</v>
      </c>
      <c r="I13" s="145">
        <v>0</v>
      </c>
      <c r="J13" s="145">
        <v>0</v>
      </c>
      <c r="K13" s="145">
        <v>0</v>
      </c>
      <c r="L13" s="145">
        <v>0</v>
      </c>
      <c r="M13" s="145">
        <v>0</v>
      </c>
      <c r="N13" s="145">
        <v>0</v>
      </c>
      <c r="O13" s="145">
        <v>0</v>
      </c>
      <c r="P13" s="145">
        <v>0</v>
      </c>
      <c r="Q13" s="145">
        <v>0</v>
      </c>
      <c r="R13" s="145">
        <v>0</v>
      </c>
      <c r="S13" s="145">
        <v>0</v>
      </c>
      <c r="T13" s="145">
        <v>0</v>
      </c>
      <c r="U13" s="145">
        <v>0</v>
      </c>
      <c r="V13" s="145">
        <v>0</v>
      </c>
      <c r="W13" s="145">
        <v>0</v>
      </c>
      <c r="X13" s="145">
        <v>0</v>
      </c>
      <c r="Y13" s="145">
        <v>0</v>
      </c>
      <c r="Z13" s="145">
        <v>0</v>
      </c>
      <c r="AA13" s="145">
        <v>0</v>
      </c>
      <c r="AB13" s="145">
        <v>0</v>
      </c>
      <c r="AC13" s="145">
        <v>0</v>
      </c>
      <c r="AD13" s="145">
        <v>0</v>
      </c>
      <c r="AE13" s="146">
        <v>433</v>
      </c>
    </row>
    <row r="14" spans="1:31" x14ac:dyDescent="0.3">
      <c r="A14" s="144" t="s">
        <v>306</v>
      </c>
      <c r="B14" s="145">
        <v>0</v>
      </c>
      <c r="C14" s="145">
        <v>0</v>
      </c>
      <c r="D14" s="145">
        <v>0</v>
      </c>
      <c r="E14" s="145">
        <v>0</v>
      </c>
      <c r="F14" s="145">
        <v>0</v>
      </c>
      <c r="G14" s="145">
        <v>303</v>
      </c>
      <c r="H14" s="145">
        <v>0</v>
      </c>
      <c r="I14" s="145">
        <v>0</v>
      </c>
      <c r="J14" s="145">
        <v>0</v>
      </c>
      <c r="K14" s="145">
        <v>0</v>
      </c>
      <c r="L14" s="145">
        <v>0</v>
      </c>
      <c r="M14" s="145">
        <v>0</v>
      </c>
      <c r="N14" s="145">
        <v>0</v>
      </c>
      <c r="O14" s="145">
        <v>0</v>
      </c>
      <c r="P14" s="145">
        <v>0</v>
      </c>
      <c r="Q14" s="145">
        <v>0</v>
      </c>
      <c r="R14" s="145">
        <v>0</v>
      </c>
      <c r="S14" s="145">
        <v>0</v>
      </c>
      <c r="T14" s="145">
        <v>0</v>
      </c>
      <c r="U14" s="145">
        <v>0</v>
      </c>
      <c r="V14" s="145">
        <v>0</v>
      </c>
      <c r="W14" s="145">
        <v>0</v>
      </c>
      <c r="X14" s="145">
        <v>0</v>
      </c>
      <c r="Y14" s="145">
        <v>0</v>
      </c>
      <c r="Z14" s="145">
        <v>0</v>
      </c>
      <c r="AA14" s="145">
        <v>0</v>
      </c>
      <c r="AB14" s="145">
        <v>0</v>
      </c>
      <c r="AC14" s="145">
        <v>0</v>
      </c>
      <c r="AD14" s="145">
        <v>0</v>
      </c>
      <c r="AE14" s="146">
        <v>303</v>
      </c>
    </row>
    <row r="15" spans="1:31" x14ac:dyDescent="0.3">
      <c r="A15" s="144" t="s">
        <v>307</v>
      </c>
      <c r="B15" s="145">
        <v>0</v>
      </c>
      <c r="C15" s="145">
        <v>0</v>
      </c>
      <c r="D15" s="145">
        <v>0</v>
      </c>
      <c r="E15" s="145">
        <v>0</v>
      </c>
      <c r="F15" s="145">
        <v>0</v>
      </c>
      <c r="G15" s="145">
        <v>0</v>
      </c>
      <c r="H15" s="145">
        <v>815</v>
      </c>
      <c r="I15" s="145">
        <v>0</v>
      </c>
      <c r="J15" s="145">
        <v>0</v>
      </c>
      <c r="K15" s="145">
        <v>0</v>
      </c>
      <c r="L15" s="145">
        <v>0</v>
      </c>
      <c r="M15" s="145">
        <v>0</v>
      </c>
      <c r="N15" s="145">
        <v>0</v>
      </c>
      <c r="O15" s="145">
        <v>0</v>
      </c>
      <c r="P15" s="145">
        <v>0</v>
      </c>
      <c r="Q15" s="145">
        <v>0</v>
      </c>
      <c r="R15" s="145">
        <v>0</v>
      </c>
      <c r="S15" s="145">
        <v>0</v>
      </c>
      <c r="T15" s="145">
        <v>0</v>
      </c>
      <c r="U15" s="145">
        <v>0</v>
      </c>
      <c r="V15" s="145">
        <v>0</v>
      </c>
      <c r="W15" s="145">
        <v>0</v>
      </c>
      <c r="X15" s="145">
        <v>0</v>
      </c>
      <c r="Y15" s="145">
        <v>0</v>
      </c>
      <c r="Z15" s="145">
        <v>0</v>
      </c>
      <c r="AA15" s="145">
        <v>0</v>
      </c>
      <c r="AB15" s="145">
        <v>0</v>
      </c>
      <c r="AC15" s="145">
        <v>0</v>
      </c>
      <c r="AD15" s="145">
        <v>0</v>
      </c>
      <c r="AE15" s="146">
        <v>815</v>
      </c>
    </row>
    <row r="16" spans="1:31" x14ac:dyDescent="0.3">
      <c r="A16" s="144" t="s">
        <v>308</v>
      </c>
      <c r="B16" s="145">
        <v>0</v>
      </c>
      <c r="C16" s="145">
        <v>0</v>
      </c>
      <c r="D16" s="145">
        <v>0</v>
      </c>
      <c r="E16" s="145">
        <v>0</v>
      </c>
      <c r="F16" s="145">
        <v>0</v>
      </c>
      <c r="G16" s="145">
        <v>0</v>
      </c>
      <c r="H16" s="145">
        <v>0</v>
      </c>
      <c r="I16" s="145">
        <v>397</v>
      </c>
      <c r="J16" s="145">
        <v>0</v>
      </c>
      <c r="K16" s="145">
        <v>0</v>
      </c>
      <c r="L16" s="145">
        <v>0</v>
      </c>
      <c r="M16" s="145">
        <v>0</v>
      </c>
      <c r="N16" s="145">
        <v>0</v>
      </c>
      <c r="O16" s="145">
        <v>0</v>
      </c>
      <c r="P16" s="145">
        <v>0</v>
      </c>
      <c r="Q16" s="145">
        <v>0</v>
      </c>
      <c r="R16" s="145">
        <v>0</v>
      </c>
      <c r="S16" s="145">
        <v>0</v>
      </c>
      <c r="T16" s="145">
        <v>0</v>
      </c>
      <c r="U16" s="145">
        <v>0</v>
      </c>
      <c r="V16" s="145">
        <v>0</v>
      </c>
      <c r="W16" s="145">
        <v>0</v>
      </c>
      <c r="X16" s="145">
        <v>0</v>
      </c>
      <c r="Y16" s="145">
        <v>0</v>
      </c>
      <c r="Z16" s="145">
        <v>0</v>
      </c>
      <c r="AA16" s="145">
        <v>0</v>
      </c>
      <c r="AB16" s="145">
        <v>0</v>
      </c>
      <c r="AC16" s="145">
        <v>0</v>
      </c>
      <c r="AD16" s="145">
        <v>0</v>
      </c>
      <c r="AE16" s="146">
        <v>397</v>
      </c>
    </row>
    <row r="17" spans="1:31" x14ac:dyDescent="0.3">
      <c r="A17" s="144" t="s">
        <v>309</v>
      </c>
      <c r="B17" s="145">
        <v>0</v>
      </c>
      <c r="C17" s="145">
        <v>0</v>
      </c>
      <c r="D17" s="145">
        <v>0</v>
      </c>
      <c r="E17" s="145">
        <v>0</v>
      </c>
      <c r="F17" s="145">
        <v>0</v>
      </c>
      <c r="G17" s="145">
        <v>0</v>
      </c>
      <c r="H17" s="145">
        <v>0</v>
      </c>
      <c r="I17" s="145">
        <v>0</v>
      </c>
      <c r="J17" s="145">
        <v>573</v>
      </c>
      <c r="K17" s="145">
        <v>0</v>
      </c>
      <c r="L17" s="145">
        <v>0</v>
      </c>
      <c r="M17" s="145">
        <v>0</v>
      </c>
      <c r="N17" s="145">
        <v>0</v>
      </c>
      <c r="O17" s="145">
        <v>0</v>
      </c>
      <c r="P17" s="145">
        <v>0</v>
      </c>
      <c r="Q17" s="145">
        <v>0</v>
      </c>
      <c r="R17" s="145">
        <v>0</v>
      </c>
      <c r="S17" s="145">
        <v>0</v>
      </c>
      <c r="T17" s="145">
        <v>0</v>
      </c>
      <c r="U17" s="145">
        <v>0</v>
      </c>
      <c r="V17" s="145">
        <v>0</v>
      </c>
      <c r="W17" s="145">
        <v>0</v>
      </c>
      <c r="X17" s="145">
        <v>0</v>
      </c>
      <c r="Y17" s="145">
        <v>0</v>
      </c>
      <c r="Z17" s="145">
        <v>0</v>
      </c>
      <c r="AA17" s="145">
        <v>0</v>
      </c>
      <c r="AB17" s="145">
        <v>0</v>
      </c>
      <c r="AC17" s="145">
        <v>0</v>
      </c>
      <c r="AD17" s="145">
        <v>0</v>
      </c>
      <c r="AE17" s="146">
        <v>573</v>
      </c>
    </row>
    <row r="18" spans="1:31" x14ac:dyDescent="0.3">
      <c r="A18" s="144" t="s">
        <v>310</v>
      </c>
      <c r="B18" s="145">
        <v>0</v>
      </c>
      <c r="C18" s="145">
        <v>0</v>
      </c>
      <c r="D18" s="145">
        <v>0</v>
      </c>
      <c r="E18" s="145">
        <v>0</v>
      </c>
      <c r="F18" s="145">
        <v>0</v>
      </c>
      <c r="G18" s="145">
        <v>0</v>
      </c>
      <c r="H18" s="145">
        <v>0</v>
      </c>
      <c r="I18" s="145">
        <v>0</v>
      </c>
      <c r="J18" s="145">
        <v>0</v>
      </c>
      <c r="K18" s="145">
        <v>105</v>
      </c>
      <c r="L18" s="145">
        <v>0</v>
      </c>
      <c r="M18" s="145">
        <v>0</v>
      </c>
      <c r="N18" s="145">
        <v>0</v>
      </c>
      <c r="O18" s="145">
        <v>0</v>
      </c>
      <c r="P18" s="145">
        <v>0</v>
      </c>
      <c r="Q18" s="145">
        <v>0</v>
      </c>
      <c r="R18" s="145">
        <v>0</v>
      </c>
      <c r="S18" s="145">
        <v>0</v>
      </c>
      <c r="T18" s="145">
        <v>0</v>
      </c>
      <c r="U18" s="145">
        <v>0</v>
      </c>
      <c r="V18" s="145">
        <v>0</v>
      </c>
      <c r="W18" s="145">
        <v>0</v>
      </c>
      <c r="X18" s="145">
        <v>0</v>
      </c>
      <c r="Y18" s="145">
        <v>0</v>
      </c>
      <c r="Z18" s="145">
        <v>0</v>
      </c>
      <c r="AA18" s="145">
        <v>0</v>
      </c>
      <c r="AB18" s="145">
        <v>0</v>
      </c>
      <c r="AC18" s="145">
        <v>0</v>
      </c>
      <c r="AD18" s="145">
        <v>0</v>
      </c>
      <c r="AE18" s="146">
        <v>105</v>
      </c>
    </row>
    <row r="19" spans="1:31" x14ac:dyDescent="0.3">
      <c r="A19" s="144" t="s">
        <v>311</v>
      </c>
      <c r="B19" s="145">
        <v>0</v>
      </c>
      <c r="C19" s="145">
        <v>0</v>
      </c>
      <c r="D19" s="145">
        <v>0</v>
      </c>
      <c r="E19" s="145">
        <v>0</v>
      </c>
      <c r="F19" s="145">
        <v>0</v>
      </c>
      <c r="G19" s="145">
        <v>0</v>
      </c>
      <c r="H19" s="145">
        <v>0</v>
      </c>
      <c r="I19" s="145">
        <v>0</v>
      </c>
      <c r="J19" s="145">
        <v>0</v>
      </c>
      <c r="K19" s="145">
        <v>0</v>
      </c>
      <c r="L19" s="145">
        <v>76</v>
      </c>
      <c r="M19" s="145">
        <v>0</v>
      </c>
      <c r="N19" s="145">
        <v>0</v>
      </c>
      <c r="O19" s="145">
        <v>0</v>
      </c>
      <c r="P19" s="145">
        <v>0</v>
      </c>
      <c r="Q19" s="145">
        <v>0</v>
      </c>
      <c r="R19" s="145">
        <v>0</v>
      </c>
      <c r="S19" s="145">
        <v>0</v>
      </c>
      <c r="T19" s="145">
        <v>0</v>
      </c>
      <c r="U19" s="145">
        <v>0</v>
      </c>
      <c r="V19" s="145">
        <v>0</v>
      </c>
      <c r="W19" s="145">
        <v>0</v>
      </c>
      <c r="X19" s="145">
        <v>0</v>
      </c>
      <c r="Y19" s="145">
        <v>0</v>
      </c>
      <c r="Z19" s="145">
        <v>0</v>
      </c>
      <c r="AA19" s="145">
        <v>0</v>
      </c>
      <c r="AB19" s="145">
        <v>0</v>
      </c>
      <c r="AC19" s="145">
        <v>0</v>
      </c>
      <c r="AD19" s="145">
        <v>0</v>
      </c>
      <c r="AE19" s="146">
        <v>76</v>
      </c>
    </row>
    <row r="20" spans="1:31" x14ac:dyDescent="0.3">
      <c r="A20" s="144" t="s">
        <v>312</v>
      </c>
      <c r="B20" s="145">
        <v>0</v>
      </c>
      <c r="C20" s="145">
        <v>0</v>
      </c>
      <c r="D20" s="145">
        <v>0</v>
      </c>
      <c r="E20" s="145">
        <v>0</v>
      </c>
      <c r="F20" s="145">
        <v>0</v>
      </c>
      <c r="G20" s="145">
        <v>0</v>
      </c>
      <c r="H20" s="145">
        <v>0</v>
      </c>
      <c r="I20" s="145">
        <v>0</v>
      </c>
      <c r="J20" s="145">
        <v>0</v>
      </c>
      <c r="K20" s="145">
        <v>0</v>
      </c>
      <c r="L20" s="145">
        <v>0</v>
      </c>
      <c r="M20" s="145">
        <v>99</v>
      </c>
      <c r="N20" s="145">
        <v>0</v>
      </c>
      <c r="O20" s="145">
        <v>0</v>
      </c>
      <c r="P20" s="145">
        <v>0</v>
      </c>
      <c r="Q20" s="145">
        <v>0</v>
      </c>
      <c r="R20" s="145">
        <v>0</v>
      </c>
      <c r="S20" s="145">
        <v>0</v>
      </c>
      <c r="T20" s="145">
        <v>0</v>
      </c>
      <c r="U20" s="145">
        <v>0</v>
      </c>
      <c r="V20" s="145">
        <v>0</v>
      </c>
      <c r="W20" s="145">
        <v>0</v>
      </c>
      <c r="X20" s="145">
        <v>0</v>
      </c>
      <c r="Y20" s="145">
        <v>0</v>
      </c>
      <c r="Z20" s="145">
        <v>0</v>
      </c>
      <c r="AA20" s="145">
        <v>0</v>
      </c>
      <c r="AB20" s="145">
        <v>0</v>
      </c>
      <c r="AC20" s="145">
        <v>0</v>
      </c>
      <c r="AD20" s="145">
        <v>0</v>
      </c>
      <c r="AE20" s="146">
        <v>99</v>
      </c>
    </row>
    <row r="21" spans="1:31" x14ac:dyDescent="0.3">
      <c r="A21" s="144" t="s">
        <v>313</v>
      </c>
      <c r="B21" s="145">
        <v>0</v>
      </c>
      <c r="C21" s="145">
        <v>0</v>
      </c>
      <c r="D21" s="145">
        <v>0</v>
      </c>
      <c r="E21" s="145">
        <v>0</v>
      </c>
      <c r="F21" s="145">
        <v>0</v>
      </c>
      <c r="G21" s="145">
        <v>0</v>
      </c>
      <c r="H21" s="145">
        <v>0</v>
      </c>
      <c r="I21" s="145">
        <v>0</v>
      </c>
      <c r="J21" s="145">
        <v>0</v>
      </c>
      <c r="K21" s="145">
        <v>0</v>
      </c>
      <c r="L21" s="145">
        <v>0</v>
      </c>
      <c r="M21" s="145">
        <v>0</v>
      </c>
      <c r="N21" s="145">
        <v>43</v>
      </c>
      <c r="O21" s="145">
        <v>0</v>
      </c>
      <c r="P21" s="145">
        <v>0</v>
      </c>
      <c r="Q21" s="145">
        <v>0</v>
      </c>
      <c r="R21" s="145">
        <v>0</v>
      </c>
      <c r="S21" s="145">
        <v>0</v>
      </c>
      <c r="T21" s="145">
        <v>0</v>
      </c>
      <c r="U21" s="145">
        <v>0</v>
      </c>
      <c r="V21" s="145">
        <v>0</v>
      </c>
      <c r="W21" s="145">
        <v>0</v>
      </c>
      <c r="X21" s="145">
        <v>0</v>
      </c>
      <c r="Y21" s="145">
        <v>0</v>
      </c>
      <c r="Z21" s="145">
        <v>0</v>
      </c>
      <c r="AA21" s="145">
        <v>0</v>
      </c>
      <c r="AB21" s="145">
        <v>0</v>
      </c>
      <c r="AC21" s="145">
        <v>0</v>
      </c>
      <c r="AD21" s="145">
        <v>0</v>
      </c>
      <c r="AE21" s="146">
        <v>43</v>
      </c>
    </row>
    <row r="22" spans="1:31" x14ac:dyDescent="0.3">
      <c r="A22" s="144" t="s">
        <v>314</v>
      </c>
      <c r="B22" s="145">
        <v>0</v>
      </c>
      <c r="C22" s="145">
        <v>0</v>
      </c>
      <c r="D22" s="145">
        <v>0</v>
      </c>
      <c r="E22" s="145">
        <v>0</v>
      </c>
      <c r="F22" s="145">
        <v>0</v>
      </c>
      <c r="G22" s="145">
        <v>0</v>
      </c>
      <c r="H22" s="145">
        <v>0</v>
      </c>
      <c r="I22" s="145">
        <v>0</v>
      </c>
      <c r="J22" s="145">
        <v>0</v>
      </c>
      <c r="K22" s="145">
        <v>0</v>
      </c>
      <c r="L22" s="145">
        <v>0</v>
      </c>
      <c r="M22" s="145">
        <v>0</v>
      </c>
      <c r="N22" s="145">
        <v>0</v>
      </c>
      <c r="O22" s="145">
        <v>65</v>
      </c>
      <c r="P22" s="145">
        <v>0</v>
      </c>
      <c r="Q22" s="145">
        <v>0</v>
      </c>
      <c r="R22" s="145">
        <v>0</v>
      </c>
      <c r="S22" s="145">
        <v>0</v>
      </c>
      <c r="T22" s="145">
        <v>0</v>
      </c>
      <c r="U22" s="145">
        <v>0</v>
      </c>
      <c r="V22" s="145">
        <v>0</v>
      </c>
      <c r="W22" s="145">
        <v>0</v>
      </c>
      <c r="X22" s="145">
        <v>0</v>
      </c>
      <c r="Y22" s="145">
        <v>0</v>
      </c>
      <c r="Z22" s="145">
        <v>0</v>
      </c>
      <c r="AA22" s="145">
        <v>0</v>
      </c>
      <c r="AB22" s="145">
        <v>0</v>
      </c>
      <c r="AC22" s="145">
        <v>0</v>
      </c>
      <c r="AD22" s="145">
        <v>0</v>
      </c>
      <c r="AE22" s="146">
        <v>65</v>
      </c>
    </row>
    <row r="23" spans="1:31" x14ac:dyDescent="0.3">
      <c r="A23" s="144" t="s">
        <v>315</v>
      </c>
      <c r="B23" s="145">
        <v>0</v>
      </c>
      <c r="C23" s="145">
        <v>0</v>
      </c>
      <c r="D23" s="145">
        <v>0</v>
      </c>
      <c r="E23" s="145">
        <v>0</v>
      </c>
      <c r="F23" s="145">
        <v>0</v>
      </c>
      <c r="G23" s="145">
        <v>0</v>
      </c>
      <c r="H23" s="145">
        <v>0</v>
      </c>
      <c r="I23" s="145">
        <v>0</v>
      </c>
      <c r="J23" s="145">
        <v>0</v>
      </c>
      <c r="K23" s="145">
        <v>0</v>
      </c>
      <c r="L23" s="145">
        <v>0</v>
      </c>
      <c r="M23" s="145">
        <v>0</v>
      </c>
      <c r="N23" s="145">
        <v>0</v>
      </c>
      <c r="O23" s="145">
        <v>0</v>
      </c>
      <c r="P23" s="145">
        <v>147</v>
      </c>
      <c r="Q23" s="145">
        <v>0</v>
      </c>
      <c r="R23" s="145">
        <v>0</v>
      </c>
      <c r="S23" s="145">
        <v>0</v>
      </c>
      <c r="T23" s="145">
        <v>0</v>
      </c>
      <c r="U23" s="145">
        <v>0</v>
      </c>
      <c r="V23" s="145">
        <v>0</v>
      </c>
      <c r="W23" s="145">
        <v>0</v>
      </c>
      <c r="X23" s="145">
        <v>0</v>
      </c>
      <c r="Y23" s="145">
        <v>0</v>
      </c>
      <c r="Z23" s="145">
        <v>0</v>
      </c>
      <c r="AA23" s="145">
        <v>0</v>
      </c>
      <c r="AB23" s="145">
        <v>0</v>
      </c>
      <c r="AC23" s="145">
        <v>0</v>
      </c>
      <c r="AD23" s="145">
        <v>0</v>
      </c>
      <c r="AE23" s="146">
        <v>147</v>
      </c>
    </row>
    <row r="24" spans="1:31" x14ac:dyDescent="0.3">
      <c r="A24" s="144" t="s">
        <v>316</v>
      </c>
      <c r="B24" s="145">
        <v>0</v>
      </c>
      <c r="C24" s="145">
        <v>0</v>
      </c>
      <c r="D24" s="145">
        <v>0</v>
      </c>
      <c r="E24" s="145">
        <v>0</v>
      </c>
      <c r="F24" s="145">
        <v>0</v>
      </c>
      <c r="G24" s="145">
        <v>0</v>
      </c>
      <c r="H24" s="145">
        <v>0</v>
      </c>
      <c r="I24" s="145">
        <v>0</v>
      </c>
      <c r="J24" s="145">
        <v>0</v>
      </c>
      <c r="K24" s="145">
        <v>0</v>
      </c>
      <c r="L24" s="145">
        <v>0</v>
      </c>
      <c r="M24" s="145">
        <v>0</v>
      </c>
      <c r="N24" s="145">
        <v>0</v>
      </c>
      <c r="O24" s="145">
        <v>0</v>
      </c>
      <c r="P24" s="145">
        <v>0</v>
      </c>
      <c r="Q24" s="145">
        <v>69</v>
      </c>
      <c r="R24" s="145">
        <v>0</v>
      </c>
      <c r="S24" s="145">
        <v>0</v>
      </c>
      <c r="T24" s="145">
        <v>0</v>
      </c>
      <c r="U24" s="145">
        <v>0</v>
      </c>
      <c r="V24" s="145">
        <v>0</v>
      </c>
      <c r="W24" s="145">
        <v>0</v>
      </c>
      <c r="X24" s="145">
        <v>0</v>
      </c>
      <c r="Y24" s="145">
        <v>0</v>
      </c>
      <c r="Z24" s="145">
        <v>0</v>
      </c>
      <c r="AA24" s="145">
        <v>0</v>
      </c>
      <c r="AB24" s="145">
        <v>0</v>
      </c>
      <c r="AC24" s="145">
        <v>0</v>
      </c>
      <c r="AD24" s="145">
        <v>0</v>
      </c>
      <c r="AE24" s="146">
        <v>69</v>
      </c>
    </row>
    <row r="25" spans="1:31" x14ac:dyDescent="0.3">
      <c r="A25" s="144" t="s">
        <v>317</v>
      </c>
      <c r="B25" s="145">
        <v>0</v>
      </c>
      <c r="C25" s="145">
        <v>0</v>
      </c>
      <c r="D25" s="145">
        <v>0</v>
      </c>
      <c r="E25" s="145">
        <v>0</v>
      </c>
      <c r="F25" s="145">
        <v>0</v>
      </c>
      <c r="G25" s="145">
        <v>0</v>
      </c>
      <c r="H25" s="145">
        <v>0</v>
      </c>
      <c r="I25" s="145">
        <v>0</v>
      </c>
      <c r="J25" s="145">
        <v>0</v>
      </c>
      <c r="K25" s="145">
        <v>0</v>
      </c>
      <c r="L25" s="145">
        <v>0</v>
      </c>
      <c r="M25" s="145">
        <v>0</v>
      </c>
      <c r="N25" s="145">
        <v>0</v>
      </c>
      <c r="O25" s="145">
        <v>0</v>
      </c>
      <c r="P25" s="145">
        <v>0</v>
      </c>
      <c r="Q25" s="145">
        <v>0</v>
      </c>
      <c r="R25" s="145">
        <v>74</v>
      </c>
      <c r="S25" s="145">
        <v>0</v>
      </c>
      <c r="T25" s="145">
        <v>0</v>
      </c>
      <c r="U25" s="145">
        <v>0</v>
      </c>
      <c r="V25" s="145">
        <v>0</v>
      </c>
      <c r="W25" s="145">
        <v>0</v>
      </c>
      <c r="X25" s="145">
        <v>0</v>
      </c>
      <c r="Y25" s="145">
        <v>0</v>
      </c>
      <c r="Z25" s="145">
        <v>0</v>
      </c>
      <c r="AA25" s="145">
        <v>0</v>
      </c>
      <c r="AB25" s="145">
        <v>0</v>
      </c>
      <c r="AC25" s="145">
        <v>0</v>
      </c>
      <c r="AD25" s="145">
        <v>0</v>
      </c>
      <c r="AE25" s="146">
        <v>74</v>
      </c>
    </row>
    <row r="26" spans="1:31" x14ac:dyDescent="0.3">
      <c r="A26" s="144" t="s">
        <v>318</v>
      </c>
      <c r="B26" s="145">
        <v>0</v>
      </c>
      <c r="C26" s="145">
        <v>0</v>
      </c>
      <c r="D26" s="145">
        <v>0</v>
      </c>
      <c r="E26" s="145">
        <v>0</v>
      </c>
      <c r="F26" s="145">
        <v>0</v>
      </c>
      <c r="G26" s="145">
        <v>0</v>
      </c>
      <c r="H26" s="145">
        <v>0</v>
      </c>
      <c r="I26" s="145">
        <v>0</v>
      </c>
      <c r="J26" s="145">
        <v>0</v>
      </c>
      <c r="K26" s="145">
        <v>0</v>
      </c>
      <c r="L26" s="145">
        <v>0</v>
      </c>
      <c r="M26" s="145">
        <v>0</v>
      </c>
      <c r="N26" s="145">
        <v>0</v>
      </c>
      <c r="O26" s="145">
        <v>0</v>
      </c>
      <c r="P26" s="145">
        <v>0</v>
      </c>
      <c r="Q26" s="145">
        <v>0</v>
      </c>
      <c r="R26" s="145">
        <v>0</v>
      </c>
      <c r="S26" s="145">
        <v>41</v>
      </c>
      <c r="T26" s="145">
        <v>0</v>
      </c>
      <c r="U26" s="145">
        <v>0</v>
      </c>
      <c r="V26" s="145">
        <v>0</v>
      </c>
      <c r="W26" s="145">
        <v>0</v>
      </c>
      <c r="X26" s="145">
        <v>0</v>
      </c>
      <c r="Y26" s="145">
        <v>0</v>
      </c>
      <c r="Z26" s="145">
        <v>0</v>
      </c>
      <c r="AA26" s="145">
        <v>0</v>
      </c>
      <c r="AB26" s="145">
        <v>0</v>
      </c>
      <c r="AC26" s="145">
        <v>0</v>
      </c>
      <c r="AD26" s="145">
        <v>0</v>
      </c>
      <c r="AE26" s="146">
        <v>41</v>
      </c>
    </row>
    <row r="27" spans="1:31" x14ac:dyDescent="0.3">
      <c r="A27" s="144" t="s">
        <v>319</v>
      </c>
      <c r="B27" s="145">
        <v>0</v>
      </c>
      <c r="C27" s="145">
        <v>0</v>
      </c>
      <c r="D27" s="145">
        <v>0</v>
      </c>
      <c r="E27" s="145">
        <v>0</v>
      </c>
      <c r="F27" s="145">
        <v>0</v>
      </c>
      <c r="G27" s="145">
        <v>0</v>
      </c>
      <c r="H27" s="145">
        <v>0</v>
      </c>
      <c r="I27" s="145">
        <v>0</v>
      </c>
      <c r="J27" s="145">
        <v>0</v>
      </c>
      <c r="K27" s="145">
        <v>0</v>
      </c>
      <c r="L27" s="145">
        <v>0</v>
      </c>
      <c r="M27" s="145">
        <v>0</v>
      </c>
      <c r="N27" s="145">
        <v>0</v>
      </c>
      <c r="O27" s="145">
        <v>0</v>
      </c>
      <c r="P27" s="145">
        <v>0</v>
      </c>
      <c r="Q27" s="145">
        <v>0</v>
      </c>
      <c r="R27" s="145">
        <v>0</v>
      </c>
      <c r="S27" s="145">
        <v>0</v>
      </c>
      <c r="T27" s="145">
        <v>124</v>
      </c>
      <c r="U27" s="145">
        <v>0</v>
      </c>
      <c r="V27" s="145">
        <v>0</v>
      </c>
      <c r="W27" s="145">
        <v>0</v>
      </c>
      <c r="X27" s="145">
        <v>0</v>
      </c>
      <c r="Y27" s="145">
        <v>0</v>
      </c>
      <c r="Z27" s="145">
        <v>0</v>
      </c>
      <c r="AA27" s="145">
        <v>0</v>
      </c>
      <c r="AB27" s="145">
        <v>0</v>
      </c>
      <c r="AC27" s="145">
        <v>0</v>
      </c>
      <c r="AD27" s="145">
        <v>0</v>
      </c>
      <c r="AE27" s="146">
        <v>124</v>
      </c>
    </row>
    <row r="28" spans="1:31" x14ac:dyDescent="0.3">
      <c r="A28" s="144" t="s">
        <v>320</v>
      </c>
      <c r="B28" s="145">
        <v>0</v>
      </c>
      <c r="C28" s="145">
        <v>0</v>
      </c>
      <c r="D28" s="145">
        <v>0</v>
      </c>
      <c r="E28" s="145">
        <v>0</v>
      </c>
      <c r="F28" s="145">
        <v>0</v>
      </c>
      <c r="G28" s="145">
        <v>0</v>
      </c>
      <c r="H28" s="145">
        <v>0</v>
      </c>
      <c r="I28" s="145">
        <v>0</v>
      </c>
      <c r="J28" s="145">
        <v>0</v>
      </c>
      <c r="K28" s="145">
        <v>0</v>
      </c>
      <c r="L28" s="145">
        <v>0</v>
      </c>
      <c r="M28" s="145">
        <v>0</v>
      </c>
      <c r="N28" s="145">
        <v>0</v>
      </c>
      <c r="O28" s="145">
        <v>0</v>
      </c>
      <c r="P28" s="145">
        <v>0</v>
      </c>
      <c r="Q28" s="145">
        <v>0</v>
      </c>
      <c r="R28" s="145">
        <v>0</v>
      </c>
      <c r="S28" s="145">
        <v>0</v>
      </c>
      <c r="T28" s="145">
        <v>0</v>
      </c>
      <c r="U28" s="145">
        <v>84</v>
      </c>
      <c r="V28" s="145">
        <v>0</v>
      </c>
      <c r="W28" s="145">
        <v>0</v>
      </c>
      <c r="X28" s="145">
        <v>0</v>
      </c>
      <c r="Y28" s="145">
        <v>0</v>
      </c>
      <c r="Z28" s="145">
        <v>0</v>
      </c>
      <c r="AA28" s="145">
        <v>0</v>
      </c>
      <c r="AB28" s="145">
        <v>0</v>
      </c>
      <c r="AC28" s="145">
        <v>0</v>
      </c>
      <c r="AD28" s="145">
        <v>0</v>
      </c>
      <c r="AE28" s="146">
        <v>84</v>
      </c>
    </row>
    <row r="29" spans="1:31" x14ac:dyDescent="0.3">
      <c r="A29" s="144" t="s">
        <v>321</v>
      </c>
      <c r="B29" s="145">
        <v>0</v>
      </c>
      <c r="C29" s="145">
        <v>0</v>
      </c>
      <c r="D29" s="145">
        <v>0</v>
      </c>
      <c r="E29" s="145">
        <v>0</v>
      </c>
      <c r="F29" s="145">
        <v>0</v>
      </c>
      <c r="G29" s="145">
        <v>0</v>
      </c>
      <c r="H29" s="145">
        <v>0</v>
      </c>
      <c r="I29" s="145">
        <v>0</v>
      </c>
      <c r="J29" s="145">
        <v>0</v>
      </c>
      <c r="K29" s="145">
        <v>0</v>
      </c>
      <c r="L29" s="145">
        <v>0</v>
      </c>
      <c r="M29" s="145">
        <v>0</v>
      </c>
      <c r="N29" s="145">
        <v>0</v>
      </c>
      <c r="O29" s="145">
        <v>0</v>
      </c>
      <c r="P29" s="145">
        <v>0</v>
      </c>
      <c r="Q29" s="145">
        <v>0</v>
      </c>
      <c r="R29" s="145">
        <v>0</v>
      </c>
      <c r="S29" s="145">
        <v>0</v>
      </c>
      <c r="T29" s="145">
        <v>0</v>
      </c>
      <c r="U29" s="145">
        <v>0</v>
      </c>
      <c r="V29" s="145">
        <v>61</v>
      </c>
      <c r="W29" s="145">
        <v>0</v>
      </c>
      <c r="X29" s="145">
        <v>0</v>
      </c>
      <c r="Y29" s="145">
        <v>0</v>
      </c>
      <c r="Z29" s="145">
        <v>0</v>
      </c>
      <c r="AA29" s="145">
        <v>0</v>
      </c>
      <c r="AB29" s="145">
        <v>0</v>
      </c>
      <c r="AC29" s="145">
        <v>0</v>
      </c>
      <c r="AD29" s="145">
        <v>0</v>
      </c>
      <c r="AE29" s="146">
        <v>61</v>
      </c>
    </row>
    <row r="30" spans="1:31" x14ac:dyDescent="0.3">
      <c r="A30" s="144" t="s">
        <v>322</v>
      </c>
      <c r="B30" s="145">
        <v>0</v>
      </c>
      <c r="C30" s="145">
        <v>0</v>
      </c>
      <c r="D30" s="145">
        <v>0</v>
      </c>
      <c r="E30" s="145">
        <v>0</v>
      </c>
      <c r="F30" s="145">
        <v>0</v>
      </c>
      <c r="G30" s="145">
        <v>0</v>
      </c>
      <c r="H30" s="145">
        <v>0</v>
      </c>
      <c r="I30" s="145">
        <v>0</v>
      </c>
      <c r="J30" s="145">
        <v>0</v>
      </c>
      <c r="K30" s="145">
        <v>0</v>
      </c>
      <c r="L30" s="145">
        <v>0</v>
      </c>
      <c r="M30" s="145">
        <v>0</v>
      </c>
      <c r="N30" s="145">
        <v>0</v>
      </c>
      <c r="O30" s="145">
        <v>0</v>
      </c>
      <c r="P30" s="145">
        <v>0</v>
      </c>
      <c r="Q30" s="145">
        <v>0</v>
      </c>
      <c r="R30" s="145">
        <v>0</v>
      </c>
      <c r="S30" s="145">
        <v>0</v>
      </c>
      <c r="T30" s="145">
        <v>0</v>
      </c>
      <c r="U30" s="145">
        <v>0</v>
      </c>
      <c r="V30" s="145">
        <v>0</v>
      </c>
      <c r="W30" s="145">
        <v>85</v>
      </c>
      <c r="X30" s="145">
        <v>0</v>
      </c>
      <c r="Y30" s="145">
        <v>0</v>
      </c>
      <c r="Z30" s="145">
        <v>0</v>
      </c>
      <c r="AA30" s="145">
        <v>0</v>
      </c>
      <c r="AB30" s="145">
        <v>0</v>
      </c>
      <c r="AC30" s="145">
        <v>0</v>
      </c>
      <c r="AD30" s="145">
        <v>0</v>
      </c>
      <c r="AE30" s="146">
        <v>85</v>
      </c>
    </row>
    <row r="31" spans="1:31" x14ac:dyDescent="0.3">
      <c r="A31" s="144" t="s">
        <v>323</v>
      </c>
      <c r="B31" s="145">
        <v>0</v>
      </c>
      <c r="C31" s="145">
        <v>0</v>
      </c>
      <c r="D31" s="145">
        <v>0</v>
      </c>
      <c r="E31" s="145">
        <v>0</v>
      </c>
      <c r="F31" s="145">
        <v>0</v>
      </c>
      <c r="G31" s="145">
        <v>0</v>
      </c>
      <c r="H31" s="145">
        <v>0</v>
      </c>
      <c r="I31" s="145">
        <v>0</v>
      </c>
      <c r="J31" s="145">
        <v>0</v>
      </c>
      <c r="K31" s="145">
        <v>0</v>
      </c>
      <c r="L31" s="145">
        <v>0</v>
      </c>
      <c r="M31" s="145">
        <v>0</v>
      </c>
      <c r="N31" s="145">
        <v>0</v>
      </c>
      <c r="O31" s="145">
        <v>0</v>
      </c>
      <c r="P31" s="145">
        <v>0</v>
      </c>
      <c r="Q31" s="145">
        <v>0</v>
      </c>
      <c r="R31" s="145">
        <v>0</v>
      </c>
      <c r="S31" s="145">
        <v>0</v>
      </c>
      <c r="T31" s="145">
        <v>0</v>
      </c>
      <c r="U31" s="145">
        <v>0</v>
      </c>
      <c r="V31" s="145">
        <v>0</v>
      </c>
      <c r="W31" s="145">
        <v>0</v>
      </c>
      <c r="X31" s="145">
        <v>117</v>
      </c>
      <c r="Y31" s="145">
        <v>0</v>
      </c>
      <c r="Z31" s="145">
        <v>0</v>
      </c>
      <c r="AA31" s="145">
        <v>0</v>
      </c>
      <c r="AB31" s="145">
        <v>0</v>
      </c>
      <c r="AC31" s="145">
        <v>0</v>
      </c>
      <c r="AD31" s="145">
        <v>0</v>
      </c>
      <c r="AE31" s="146">
        <v>117</v>
      </c>
    </row>
    <row r="32" spans="1:31" x14ac:dyDescent="0.3">
      <c r="A32" s="144" t="s">
        <v>324</v>
      </c>
      <c r="B32" s="145">
        <v>0</v>
      </c>
      <c r="C32" s="145">
        <v>0</v>
      </c>
      <c r="D32" s="145">
        <v>0</v>
      </c>
      <c r="E32" s="145">
        <v>0</v>
      </c>
      <c r="F32" s="145">
        <v>0</v>
      </c>
      <c r="G32" s="145">
        <v>0</v>
      </c>
      <c r="H32" s="145">
        <v>0</v>
      </c>
      <c r="I32" s="145">
        <v>0</v>
      </c>
      <c r="J32" s="145">
        <v>0</v>
      </c>
      <c r="K32" s="145">
        <v>0</v>
      </c>
      <c r="L32" s="145">
        <v>0</v>
      </c>
      <c r="M32" s="145">
        <v>0</v>
      </c>
      <c r="N32" s="145">
        <v>0</v>
      </c>
      <c r="O32" s="145">
        <v>0</v>
      </c>
      <c r="P32" s="145">
        <v>0</v>
      </c>
      <c r="Q32" s="145">
        <v>0</v>
      </c>
      <c r="R32" s="145">
        <v>0</v>
      </c>
      <c r="S32" s="145">
        <v>0</v>
      </c>
      <c r="T32" s="145">
        <v>0</v>
      </c>
      <c r="U32" s="145">
        <v>0</v>
      </c>
      <c r="V32" s="145">
        <v>0</v>
      </c>
      <c r="W32" s="145">
        <v>0</v>
      </c>
      <c r="X32" s="145">
        <v>0</v>
      </c>
      <c r="Y32" s="145">
        <v>126</v>
      </c>
      <c r="Z32" s="145">
        <v>0</v>
      </c>
      <c r="AA32" s="145">
        <v>0</v>
      </c>
      <c r="AB32" s="145">
        <v>0</v>
      </c>
      <c r="AC32" s="145">
        <v>0</v>
      </c>
      <c r="AD32" s="145">
        <v>0</v>
      </c>
      <c r="AE32" s="146">
        <v>126</v>
      </c>
    </row>
    <row r="33" spans="1:31" x14ac:dyDescent="0.3">
      <c r="A33" s="144" t="s">
        <v>325</v>
      </c>
      <c r="B33" s="145">
        <v>0</v>
      </c>
      <c r="C33" s="145">
        <v>0</v>
      </c>
      <c r="D33" s="145">
        <v>0</v>
      </c>
      <c r="E33" s="145">
        <v>0</v>
      </c>
      <c r="F33" s="145">
        <v>0</v>
      </c>
      <c r="G33" s="145">
        <v>0</v>
      </c>
      <c r="H33" s="145">
        <v>0</v>
      </c>
      <c r="I33" s="145">
        <v>0</v>
      </c>
      <c r="J33" s="145">
        <v>0</v>
      </c>
      <c r="K33" s="145">
        <v>0</v>
      </c>
      <c r="L33" s="145">
        <v>0</v>
      </c>
      <c r="M33" s="145">
        <v>0</v>
      </c>
      <c r="N33" s="145">
        <v>0</v>
      </c>
      <c r="O33" s="145">
        <v>0</v>
      </c>
      <c r="P33" s="145">
        <v>0</v>
      </c>
      <c r="Q33" s="145">
        <v>0</v>
      </c>
      <c r="R33" s="145">
        <v>0</v>
      </c>
      <c r="S33" s="145">
        <v>0</v>
      </c>
      <c r="T33" s="145">
        <v>0</v>
      </c>
      <c r="U33" s="145">
        <v>0</v>
      </c>
      <c r="V33" s="145">
        <v>0</v>
      </c>
      <c r="W33" s="145">
        <v>0</v>
      </c>
      <c r="X33" s="145">
        <v>0</v>
      </c>
      <c r="Y33" s="145">
        <v>0</v>
      </c>
      <c r="Z33" s="145">
        <v>641</v>
      </c>
      <c r="AA33" s="145">
        <v>0</v>
      </c>
      <c r="AB33" s="145">
        <v>0</v>
      </c>
      <c r="AC33" s="145">
        <v>0</v>
      </c>
      <c r="AD33" s="145">
        <v>0</v>
      </c>
      <c r="AE33" s="146">
        <v>641</v>
      </c>
    </row>
    <row r="34" spans="1:31" x14ac:dyDescent="0.3">
      <c r="A34" s="144" t="s">
        <v>326</v>
      </c>
      <c r="B34" s="145">
        <v>0</v>
      </c>
      <c r="C34" s="145">
        <v>0</v>
      </c>
      <c r="D34" s="145">
        <v>0</v>
      </c>
      <c r="E34" s="145">
        <v>0</v>
      </c>
      <c r="F34" s="145">
        <v>0</v>
      </c>
      <c r="G34" s="145">
        <v>0</v>
      </c>
      <c r="H34" s="145">
        <v>0</v>
      </c>
      <c r="I34" s="145">
        <v>0</v>
      </c>
      <c r="J34" s="145">
        <v>0</v>
      </c>
      <c r="K34" s="145">
        <v>0</v>
      </c>
      <c r="L34" s="145">
        <v>0</v>
      </c>
      <c r="M34" s="145">
        <v>0</v>
      </c>
      <c r="N34" s="145">
        <v>0</v>
      </c>
      <c r="O34" s="145">
        <v>0</v>
      </c>
      <c r="P34" s="145">
        <v>0</v>
      </c>
      <c r="Q34" s="145">
        <v>0</v>
      </c>
      <c r="R34" s="145">
        <v>0</v>
      </c>
      <c r="S34" s="145">
        <v>0</v>
      </c>
      <c r="T34" s="145">
        <v>0</v>
      </c>
      <c r="U34" s="145">
        <v>0</v>
      </c>
      <c r="V34" s="145">
        <v>0</v>
      </c>
      <c r="W34" s="145">
        <v>0</v>
      </c>
      <c r="X34" s="145">
        <v>0</v>
      </c>
      <c r="Y34" s="145">
        <v>0</v>
      </c>
      <c r="Z34" s="145">
        <v>0</v>
      </c>
      <c r="AA34" s="145">
        <v>299</v>
      </c>
      <c r="AB34" s="145">
        <v>0</v>
      </c>
      <c r="AC34" s="145">
        <v>0</v>
      </c>
      <c r="AD34" s="145">
        <v>0</v>
      </c>
      <c r="AE34" s="146">
        <v>299</v>
      </c>
    </row>
    <row r="35" spans="1:31" x14ac:dyDescent="0.3">
      <c r="A35" s="144" t="s">
        <v>327</v>
      </c>
      <c r="B35" s="145">
        <v>0</v>
      </c>
      <c r="C35" s="145">
        <v>0</v>
      </c>
      <c r="D35" s="145">
        <v>0</v>
      </c>
      <c r="E35" s="145">
        <v>0</v>
      </c>
      <c r="F35" s="145">
        <v>0</v>
      </c>
      <c r="G35" s="145">
        <v>0</v>
      </c>
      <c r="H35" s="145">
        <v>0</v>
      </c>
      <c r="I35" s="145">
        <v>0</v>
      </c>
      <c r="J35" s="145">
        <v>0</v>
      </c>
      <c r="K35" s="145">
        <v>0</v>
      </c>
      <c r="L35" s="145">
        <v>0</v>
      </c>
      <c r="M35" s="145">
        <v>0</v>
      </c>
      <c r="N35" s="145">
        <v>0</v>
      </c>
      <c r="O35" s="145">
        <v>0</v>
      </c>
      <c r="P35" s="145">
        <v>0</v>
      </c>
      <c r="Q35" s="145">
        <v>0</v>
      </c>
      <c r="R35" s="145">
        <v>0</v>
      </c>
      <c r="S35" s="145">
        <v>0</v>
      </c>
      <c r="T35" s="145">
        <v>0</v>
      </c>
      <c r="U35" s="145">
        <v>0</v>
      </c>
      <c r="V35" s="145">
        <v>0</v>
      </c>
      <c r="W35" s="145">
        <v>0</v>
      </c>
      <c r="X35" s="145">
        <v>0</v>
      </c>
      <c r="Y35" s="145">
        <v>0</v>
      </c>
      <c r="Z35" s="145">
        <v>0</v>
      </c>
      <c r="AA35" s="145">
        <v>0</v>
      </c>
      <c r="AB35" s="145">
        <v>342</v>
      </c>
      <c r="AC35" s="145">
        <v>0</v>
      </c>
      <c r="AD35" s="145">
        <v>0</v>
      </c>
      <c r="AE35" s="146">
        <v>342</v>
      </c>
    </row>
    <row r="36" spans="1:31" x14ac:dyDescent="0.3">
      <c r="A36" s="144" t="s">
        <v>328</v>
      </c>
      <c r="B36" s="145">
        <v>0</v>
      </c>
      <c r="C36" s="145">
        <v>0</v>
      </c>
      <c r="D36" s="145">
        <v>0</v>
      </c>
      <c r="E36" s="145">
        <v>0</v>
      </c>
      <c r="F36" s="145">
        <v>0</v>
      </c>
      <c r="G36" s="145">
        <v>0</v>
      </c>
      <c r="H36" s="145">
        <v>0</v>
      </c>
      <c r="I36" s="145">
        <v>0</v>
      </c>
      <c r="J36" s="145">
        <v>0</v>
      </c>
      <c r="K36" s="145">
        <v>0</v>
      </c>
      <c r="L36" s="145">
        <v>0</v>
      </c>
      <c r="M36" s="145">
        <v>0</v>
      </c>
      <c r="N36" s="145">
        <v>0</v>
      </c>
      <c r="O36" s="145">
        <v>0</v>
      </c>
      <c r="P36" s="145">
        <v>0</v>
      </c>
      <c r="Q36" s="145">
        <v>0</v>
      </c>
      <c r="R36" s="145">
        <v>0</v>
      </c>
      <c r="S36" s="145">
        <v>0</v>
      </c>
      <c r="T36" s="145">
        <v>0</v>
      </c>
      <c r="U36" s="145">
        <v>0</v>
      </c>
      <c r="V36" s="145">
        <v>0</v>
      </c>
      <c r="W36" s="145">
        <v>0</v>
      </c>
      <c r="X36" s="145">
        <v>0</v>
      </c>
      <c r="Y36" s="145">
        <v>0</v>
      </c>
      <c r="Z36" s="145">
        <v>0</v>
      </c>
      <c r="AA36" s="145">
        <v>0</v>
      </c>
      <c r="AB36" s="145">
        <v>0</v>
      </c>
      <c r="AC36" s="145">
        <v>215</v>
      </c>
      <c r="AD36" s="145">
        <v>0</v>
      </c>
      <c r="AE36" s="146">
        <v>215</v>
      </c>
    </row>
    <row r="37" spans="1:31" x14ac:dyDescent="0.3">
      <c r="A37" s="144" t="s">
        <v>329</v>
      </c>
      <c r="B37" s="145">
        <v>0</v>
      </c>
      <c r="C37" s="145">
        <v>0</v>
      </c>
      <c r="D37" s="145">
        <v>0</v>
      </c>
      <c r="E37" s="145">
        <v>0</v>
      </c>
      <c r="F37" s="145">
        <v>0</v>
      </c>
      <c r="G37" s="145">
        <v>0</v>
      </c>
      <c r="H37" s="145">
        <v>0</v>
      </c>
      <c r="I37" s="145">
        <v>0</v>
      </c>
      <c r="J37" s="145">
        <v>0</v>
      </c>
      <c r="K37" s="145">
        <v>0</v>
      </c>
      <c r="L37" s="145">
        <v>0</v>
      </c>
      <c r="M37" s="145">
        <v>0</v>
      </c>
      <c r="N37" s="145">
        <v>0</v>
      </c>
      <c r="O37" s="145">
        <v>0</v>
      </c>
      <c r="P37" s="145">
        <v>0</v>
      </c>
      <c r="Q37" s="145">
        <v>0</v>
      </c>
      <c r="R37" s="145">
        <v>0</v>
      </c>
      <c r="S37" s="145">
        <v>0</v>
      </c>
      <c r="T37" s="145">
        <v>0</v>
      </c>
      <c r="U37" s="145">
        <v>0</v>
      </c>
      <c r="V37" s="145">
        <v>0</v>
      </c>
      <c r="W37" s="145">
        <v>0</v>
      </c>
      <c r="X37" s="145">
        <v>0</v>
      </c>
      <c r="Y37" s="145">
        <v>0</v>
      </c>
      <c r="Z37" s="145">
        <v>0</v>
      </c>
      <c r="AA37" s="145">
        <v>0</v>
      </c>
      <c r="AB37" s="145">
        <v>0</v>
      </c>
      <c r="AC37" s="145">
        <v>0</v>
      </c>
      <c r="AD37" s="145">
        <v>258</v>
      </c>
      <c r="AE37" s="146">
        <v>258</v>
      </c>
    </row>
    <row r="38" spans="1:31" x14ac:dyDescent="0.3">
      <c r="A38" s="147" t="s">
        <v>330</v>
      </c>
      <c r="B38" s="146">
        <v>423</v>
      </c>
      <c r="C38" s="146">
        <v>468</v>
      </c>
      <c r="D38" s="146">
        <v>404</v>
      </c>
      <c r="E38" s="146">
        <v>445</v>
      </c>
      <c r="F38" s="146">
        <v>433</v>
      </c>
      <c r="G38" s="146">
        <v>303</v>
      </c>
      <c r="H38" s="146">
        <v>815</v>
      </c>
      <c r="I38" s="146">
        <v>397</v>
      </c>
      <c r="J38" s="146">
        <v>573</v>
      </c>
      <c r="K38" s="146">
        <v>105</v>
      </c>
      <c r="L38" s="146">
        <v>76</v>
      </c>
      <c r="M38" s="146">
        <v>99</v>
      </c>
      <c r="N38" s="146">
        <v>43</v>
      </c>
      <c r="O38" s="146">
        <v>65</v>
      </c>
      <c r="P38" s="146">
        <v>147</v>
      </c>
      <c r="Q38" s="146">
        <v>69</v>
      </c>
      <c r="R38" s="146">
        <v>74</v>
      </c>
      <c r="S38" s="146">
        <v>41</v>
      </c>
      <c r="T38" s="146">
        <v>124</v>
      </c>
      <c r="U38" s="146">
        <v>84</v>
      </c>
      <c r="V38" s="146">
        <v>61</v>
      </c>
      <c r="W38" s="146">
        <v>85</v>
      </c>
      <c r="X38" s="146">
        <v>117</v>
      </c>
      <c r="Y38" s="146">
        <v>126</v>
      </c>
      <c r="Z38" s="146">
        <v>641</v>
      </c>
      <c r="AA38" s="146">
        <v>299</v>
      </c>
      <c r="AB38" s="146">
        <v>342</v>
      </c>
      <c r="AC38" s="146">
        <v>215</v>
      </c>
      <c r="AD38" s="146">
        <v>258</v>
      </c>
      <c r="AE38" s="146">
        <v>7332</v>
      </c>
    </row>
    <row r="39" spans="1:31" x14ac:dyDescent="0.3">
      <c r="A39" s="148" t="s">
        <v>331</v>
      </c>
    </row>
    <row r="40" spans="1:31" x14ac:dyDescent="0.3">
      <c r="A40" s="148" t="s">
        <v>332</v>
      </c>
    </row>
    <row r="42" spans="1:31" x14ac:dyDescent="0.3">
      <c r="A42" s="140" t="s">
        <v>333</v>
      </c>
    </row>
    <row r="43" spans="1:31" x14ac:dyDescent="0.3">
      <c r="A43" s="149" t="s">
        <v>334</v>
      </c>
    </row>
    <row r="44" spans="1:31" x14ac:dyDescent="0.3">
      <c r="A44" s="141" t="s">
        <v>299</v>
      </c>
    </row>
    <row r="45" spans="1:31" ht="15.6" customHeight="1" x14ac:dyDescent="0.3">
      <c r="A45" s="153" t="s">
        <v>335</v>
      </c>
      <c r="B45" s="155" t="s">
        <v>300</v>
      </c>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7"/>
    </row>
    <row r="46" spans="1:31" ht="45.6" x14ac:dyDescent="0.3">
      <c r="A46" s="154"/>
      <c r="B46" s="142" t="s">
        <v>301</v>
      </c>
      <c r="C46" s="142" t="s">
        <v>302</v>
      </c>
      <c r="D46" s="142" t="s">
        <v>303</v>
      </c>
      <c r="E46" s="142" t="s">
        <v>304</v>
      </c>
      <c r="F46" s="142" t="s">
        <v>305</v>
      </c>
      <c r="G46" s="142" t="s">
        <v>306</v>
      </c>
      <c r="H46" s="142" t="s">
        <v>307</v>
      </c>
      <c r="I46" s="142" t="s">
        <v>308</v>
      </c>
      <c r="J46" s="142" t="s">
        <v>309</v>
      </c>
      <c r="K46" s="142" t="s">
        <v>310</v>
      </c>
      <c r="L46" s="142" t="s">
        <v>311</v>
      </c>
      <c r="M46" s="142" t="s">
        <v>312</v>
      </c>
      <c r="N46" s="142" t="s">
        <v>313</v>
      </c>
      <c r="O46" s="142" t="s">
        <v>314</v>
      </c>
      <c r="P46" s="142" t="s">
        <v>315</v>
      </c>
      <c r="Q46" s="142" t="s">
        <v>316</v>
      </c>
      <c r="R46" s="142" t="s">
        <v>317</v>
      </c>
      <c r="S46" s="142" t="s">
        <v>318</v>
      </c>
      <c r="T46" s="142" t="s">
        <v>319</v>
      </c>
      <c r="U46" s="142" t="s">
        <v>320</v>
      </c>
      <c r="V46" s="142" t="s">
        <v>321</v>
      </c>
      <c r="W46" s="142" t="s">
        <v>322</v>
      </c>
      <c r="X46" s="142" t="s">
        <v>323</v>
      </c>
      <c r="Y46" s="142" t="s">
        <v>324</v>
      </c>
      <c r="Z46" s="142" t="s">
        <v>325</v>
      </c>
      <c r="AA46" s="142" t="s">
        <v>326</v>
      </c>
      <c r="AB46" s="142" t="s">
        <v>327</v>
      </c>
      <c r="AC46" s="142" t="s">
        <v>328</v>
      </c>
      <c r="AD46" s="142" t="s">
        <v>329</v>
      </c>
      <c r="AE46" s="143" t="s">
        <v>330</v>
      </c>
    </row>
    <row r="47" spans="1:31" x14ac:dyDescent="0.3">
      <c r="A47" s="144" t="s">
        <v>336</v>
      </c>
      <c r="B47" s="145">
        <v>95</v>
      </c>
      <c r="C47" s="145">
        <v>72</v>
      </c>
      <c r="D47" s="145">
        <v>75</v>
      </c>
      <c r="E47" s="145">
        <v>98</v>
      </c>
      <c r="F47" s="145">
        <v>72</v>
      </c>
      <c r="G47" s="145">
        <v>33</v>
      </c>
      <c r="H47" s="145">
        <v>201</v>
      </c>
      <c r="I47" s="145">
        <v>82</v>
      </c>
      <c r="J47" s="145">
        <v>141</v>
      </c>
      <c r="K47" s="145">
        <v>2</v>
      </c>
      <c r="L47" s="145">
        <v>1</v>
      </c>
      <c r="M47" s="145">
        <v>1</v>
      </c>
      <c r="N47" s="145">
        <v>0</v>
      </c>
      <c r="O47" s="145">
        <v>0</v>
      </c>
      <c r="P47" s="145">
        <v>3</v>
      </c>
      <c r="Q47" s="145">
        <v>0</v>
      </c>
      <c r="R47" s="145">
        <v>2</v>
      </c>
      <c r="S47" s="145">
        <v>0</v>
      </c>
      <c r="T47" s="145">
        <v>2</v>
      </c>
      <c r="U47" s="145">
        <v>4</v>
      </c>
      <c r="V47" s="145">
        <v>2</v>
      </c>
      <c r="W47" s="145">
        <v>0</v>
      </c>
      <c r="X47" s="145">
        <v>2</v>
      </c>
      <c r="Y47" s="145">
        <v>1</v>
      </c>
      <c r="Z47" s="145">
        <v>92</v>
      </c>
      <c r="AA47" s="145">
        <v>35</v>
      </c>
      <c r="AB47" s="145">
        <v>60</v>
      </c>
      <c r="AC47" s="145">
        <v>29</v>
      </c>
      <c r="AD47" s="145">
        <v>21</v>
      </c>
      <c r="AE47" s="146">
        <v>1126</v>
      </c>
    </row>
    <row r="48" spans="1:31" x14ac:dyDescent="0.3">
      <c r="A48" s="144" t="s">
        <v>337</v>
      </c>
      <c r="B48" s="145">
        <v>328</v>
      </c>
      <c r="C48" s="145">
        <v>396</v>
      </c>
      <c r="D48" s="145">
        <v>329</v>
      </c>
      <c r="E48" s="145">
        <v>347</v>
      </c>
      <c r="F48" s="145">
        <v>361</v>
      </c>
      <c r="G48" s="145">
        <v>270</v>
      </c>
      <c r="H48" s="145">
        <v>614</v>
      </c>
      <c r="I48" s="145">
        <v>315</v>
      </c>
      <c r="J48" s="145">
        <v>432</v>
      </c>
      <c r="K48" s="145">
        <v>103</v>
      </c>
      <c r="L48" s="145">
        <v>75</v>
      </c>
      <c r="M48" s="145">
        <v>98</v>
      </c>
      <c r="N48" s="145">
        <v>43</v>
      </c>
      <c r="O48" s="145">
        <v>65</v>
      </c>
      <c r="P48" s="145">
        <v>144</v>
      </c>
      <c r="Q48" s="145">
        <v>69</v>
      </c>
      <c r="R48" s="145">
        <v>72</v>
      </c>
      <c r="S48" s="145">
        <v>41</v>
      </c>
      <c r="T48" s="145">
        <v>122</v>
      </c>
      <c r="U48" s="145">
        <v>80</v>
      </c>
      <c r="V48" s="145">
        <v>59</v>
      </c>
      <c r="W48" s="145">
        <v>85</v>
      </c>
      <c r="X48" s="145">
        <v>115</v>
      </c>
      <c r="Y48" s="145">
        <v>125</v>
      </c>
      <c r="Z48" s="145">
        <v>549</v>
      </c>
      <c r="AA48" s="145">
        <v>264</v>
      </c>
      <c r="AB48" s="145">
        <v>282</v>
      </c>
      <c r="AC48" s="145">
        <v>186</v>
      </c>
      <c r="AD48" s="145">
        <v>237</v>
      </c>
      <c r="AE48" s="146">
        <v>6206</v>
      </c>
    </row>
    <row r="49" spans="1:31" x14ac:dyDescent="0.3">
      <c r="A49" s="144" t="s">
        <v>338</v>
      </c>
      <c r="B49" s="145">
        <v>0</v>
      </c>
      <c r="C49" s="145">
        <v>0</v>
      </c>
      <c r="D49" s="145">
        <v>0</v>
      </c>
      <c r="E49" s="145">
        <v>0</v>
      </c>
      <c r="F49" s="145">
        <v>0</v>
      </c>
      <c r="G49" s="145">
        <v>0</v>
      </c>
      <c r="H49" s="145">
        <v>0</v>
      </c>
      <c r="I49" s="145">
        <v>0</v>
      </c>
      <c r="J49" s="145">
        <v>0</v>
      </c>
      <c r="K49" s="145">
        <v>0</v>
      </c>
      <c r="L49" s="145">
        <v>0</v>
      </c>
      <c r="M49" s="145">
        <v>0</v>
      </c>
      <c r="N49" s="145">
        <v>0</v>
      </c>
      <c r="O49" s="145">
        <v>0</v>
      </c>
      <c r="P49" s="145">
        <v>0</v>
      </c>
      <c r="Q49" s="145">
        <v>0</v>
      </c>
      <c r="R49" s="145">
        <v>0</v>
      </c>
      <c r="S49" s="145">
        <v>0</v>
      </c>
      <c r="T49" s="145">
        <v>0</v>
      </c>
      <c r="U49" s="145">
        <v>0</v>
      </c>
      <c r="V49" s="145">
        <v>0</v>
      </c>
      <c r="W49" s="145">
        <v>0</v>
      </c>
      <c r="X49" s="145">
        <v>0</v>
      </c>
      <c r="Y49" s="145">
        <v>0</v>
      </c>
      <c r="Z49" s="145">
        <v>0</v>
      </c>
      <c r="AA49" s="145">
        <v>0</v>
      </c>
      <c r="AB49" s="145">
        <v>0</v>
      </c>
      <c r="AC49" s="145">
        <v>0</v>
      </c>
      <c r="AD49" s="145">
        <v>0</v>
      </c>
      <c r="AE49" s="146">
        <v>0</v>
      </c>
    </row>
    <row r="50" spans="1:31" x14ac:dyDescent="0.3">
      <c r="A50" s="147" t="s">
        <v>330</v>
      </c>
      <c r="B50" s="146">
        <v>423</v>
      </c>
      <c r="C50" s="146">
        <v>468</v>
      </c>
      <c r="D50" s="146">
        <v>404</v>
      </c>
      <c r="E50" s="146">
        <v>445</v>
      </c>
      <c r="F50" s="146">
        <v>433</v>
      </c>
      <c r="G50" s="146">
        <v>303</v>
      </c>
      <c r="H50" s="146">
        <v>815</v>
      </c>
      <c r="I50" s="146">
        <v>397</v>
      </c>
      <c r="J50" s="146">
        <v>573</v>
      </c>
      <c r="K50" s="146">
        <v>105</v>
      </c>
      <c r="L50" s="146">
        <v>76</v>
      </c>
      <c r="M50" s="146">
        <v>99</v>
      </c>
      <c r="N50" s="146">
        <v>43</v>
      </c>
      <c r="O50" s="146">
        <v>65</v>
      </c>
      <c r="P50" s="146">
        <v>147</v>
      </c>
      <c r="Q50" s="146">
        <v>69</v>
      </c>
      <c r="R50" s="146">
        <v>74</v>
      </c>
      <c r="S50" s="146">
        <v>41</v>
      </c>
      <c r="T50" s="146">
        <v>124</v>
      </c>
      <c r="U50" s="146">
        <v>84</v>
      </c>
      <c r="V50" s="146">
        <v>61</v>
      </c>
      <c r="W50" s="146">
        <v>85</v>
      </c>
      <c r="X50" s="146">
        <v>117</v>
      </c>
      <c r="Y50" s="146">
        <v>126</v>
      </c>
      <c r="Z50" s="146">
        <v>641</v>
      </c>
      <c r="AA50" s="146">
        <v>299</v>
      </c>
      <c r="AB50" s="146">
        <v>342</v>
      </c>
      <c r="AC50" s="146">
        <v>215</v>
      </c>
      <c r="AD50" s="146">
        <v>258</v>
      </c>
      <c r="AE50" s="146">
        <v>7332</v>
      </c>
    </row>
    <row r="51" spans="1:31" x14ac:dyDescent="0.3">
      <c r="A51" s="148" t="s">
        <v>331</v>
      </c>
    </row>
    <row r="52" spans="1:31" x14ac:dyDescent="0.3">
      <c r="A52" s="148" t="s">
        <v>339</v>
      </c>
    </row>
    <row r="54" spans="1:31" x14ac:dyDescent="0.3">
      <c r="A54" s="140" t="s">
        <v>340</v>
      </c>
    </row>
    <row r="55" spans="1:31" x14ac:dyDescent="0.3">
      <c r="A55" s="149" t="s">
        <v>341</v>
      </c>
    </row>
    <row r="56" spans="1:31" x14ac:dyDescent="0.3">
      <c r="A56" s="141" t="s">
        <v>299</v>
      </c>
    </row>
    <row r="57" spans="1:31" ht="15.6" customHeight="1" x14ac:dyDescent="0.3">
      <c r="A57" s="153" t="s">
        <v>342</v>
      </c>
      <c r="B57" s="155" t="s">
        <v>300</v>
      </c>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7"/>
    </row>
    <row r="58" spans="1:31" ht="45.6" x14ac:dyDescent="0.3">
      <c r="A58" s="154"/>
      <c r="B58" s="142" t="s">
        <v>301</v>
      </c>
      <c r="C58" s="142" t="s">
        <v>302</v>
      </c>
      <c r="D58" s="142" t="s">
        <v>303</v>
      </c>
      <c r="E58" s="142" t="s">
        <v>304</v>
      </c>
      <c r="F58" s="142" t="s">
        <v>305</v>
      </c>
      <c r="G58" s="142" t="s">
        <v>306</v>
      </c>
      <c r="H58" s="142" t="s">
        <v>307</v>
      </c>
      <c r="I58" s="142" t="s">
        <v>308</v>
      </c>
      <c r="J58" s="142" t="s">
        <v>309</v>
      </c>
      <c r="K58" s="142" t="s">
        <v>310</v>
      </c>
      <c r="L58" s="142" t="s">
        <v>311</v>
      </c>
      <c r="M58" s="142" t="s">
        <v>312</v>
      </c>
      <c r="N58" s="142" t="s">
        <v>313</v>
      </c>
      <c r="O58" s="142" t="s">
        <v>314</v>
      </c>
      <c r="P58" s="142" t="s">
        <v>315</v>
      </c>
      <c r="Q58" s="142" t="s">
        <v>316</v>
      </c>
      <c r="R58" s="142" t="s">
        <v>317</v>
      </c>
      <c r="S58" s="142" t="s">
        <v>318</v>
      </c>
      <c r="T58" s="142" t="s">
        <v>319</v>
      </c>
      <c r="U58" s="142" t="s">
        <v>320</v>
      </c>
      <c r="V58" s="142" t="s">
        <v>321</v>
      </c>
      <c r="W58" s="142" t="s">
        <v>322</v>
      </c>
      <c r="X58" s="142" t="s">
        <v>323</v>
      </c>
      <c r="Y58" s="142" t="s">
        <v>324</v>
      </c>
      <c r="Z58" s="142" t="s">
        <v>325</v>
      </c>
      <c r="AA58" s="142" t="s">
        <v>326</v>
      </c>
      <c r="AB58" s="142" t="s">
        <v>327</v>
      </c>
      <c r="AC58" s="142" t="s">
        <v>328</v>
      </c>
      <c r="AD58" s="142" t="s">
        <v>329</v>
      </c>
      <c r="AE58" s="143" t="s">
        <v>330</v>
      </c>
    </row>
    <row r="59" spans="1:31" x14ac:dyDescent="0.3">
      <c r="A59" s="144" t="s">
        <v>343</v>
      </c>
      <c r="B59" s="145">
        <v>95</v>
      </c>
      <c r="C59" s="145">
        <v>72</v>
      </c>
      <c r="D59" s="145">
        <v>75</v>
      </c>
      <c r="E59" s="145">
        <v>98</v>
      </c>
      <c r="F59" s="145">
        <v>72</v>
      </c>
      <c r="G59" s="145">
        <v>33</v>
      </c>
      <c r="H59" s="145">
        <v>201</v>
      </c>
      <c r="I59" s="145">
        <v>82</v>
      </c>
      <c r="J59" s="145">
        <v>141</v>
      </c>
      <c r="K59" s="145">
        <v>2</v>
      </c>
      <c r="L59" s="145">
        <v>1</v>
      </c>
      <c r="M59" s="145">
        <v>1</v>
      </c>
      <c r="N59" s="145">
        <v>0</v>
      </c>
      <c r="O59" s="145">
        <v>0</v>
      </c>
      <c r="P59" s="145">
        <v>3</v>
      </c>
      <c r="Q59" s="145">
        <v>0</v>
      </c>
      <c r="R59" s="145">
        <v>2</v>
      </c>
      <c r="S59" s="145">
        <v>0</v>
      </c>
      <c r="T59" s="145">
        <v>2</v>
      </c>
      <c r="U59" s="145">
        <v>4</v>
      </c>
      <c r="V59" s="145">
        <v>2</v>
      </c>
      <c r="W59" s="145">
        <v>0</v>
      </c>
      <c r="X59" s="145">
        <v>2</v>
      </c>
      <c r="Y59" s="145">
        <v>1</v>
      </c>
      <c r="Z59" s="145">
        <v>92</v>
      </c>
      <c r="AA59" s="145">
        <v>35</v>
      </c>
      <c r="AB59" s="145">
        <v>60</v>
      </c>
      <c r="AC59" s="145">
        <v>29</v>
      </c>
      <c r="AD59" s="145">
        <v>21</v>
      </c>
      <c r="AE59" s="146">
        <v>1126</v>
      </c>
    </row>
    <row r="60" spans="1:31" x14ac:dyDescent="0.3">
      <c r="A60" s="144" t="s">
        <v>344</v>
      </c>
      <c r="B60" s="145">
        <v>0</v>
      </c>
      <c r="C60" s="145">
        <v>0</v>
      </c>
      <c r="D60" s="145">
        <v>0</v>
      </c>
      <c r="E60" s="145">
        <v>0</v>
      </c>
      <c r="F60" s="145">
        <v>0</v>
      </c>
      <c r="G60" s="145">
        <v>0</v>
      </c>
      <c r="H60" s="145">
        <v>0</v>
      </c>
      <c r="I60" s="145">
        <v>0</v>
      </c>
      <c r="J60" s="145">
        <v>0</v>
      </c>
      <c r="K60" s="145">
        <v>0</v>
      </c>
      <c r="L60" s="145">
        <v>0</v>
      </c>
      <c r="M60" s="145">
        <v>0</v>
      </c>
      <c r="N60" s="145">
        <v>0</v>
      </c>
      <c r="O60" s="145">
        <v>0</v>
      </c>
      <c r="P60" s="145">
        <v>0</v>
      </c>
      <c r="Q60" s="145">
        <v>0</v>
      </c>
      <c r="R60" s="145">
        <v>0</v>
      </c>
      <c r="S60" s="145">
        <v>0</v>
      </c>
      <c r="T60" s="145">
        <v>0</v>
      </c>
      <c r="U60" s="145">
        <v>0</v>
      </c>
      <c r="V60" s="145">
        <v>0</v>
      </c>
      <c r="W60" s="145">
        <v>0</v>
      </c>
      <c r="X60" s="145">
        <v>0</v>
      </c>
      <c r="Y60" s="145">
        <v>0</v>
      </c>
      <c r="Z60" s="145">
        <v>0</v>
      </c>
      <c r="AA60" s="145">
        <v>0</v>
      </c>
      <c r="AB60" s="145">
        <v>0</v>
      </c>
      <c r="AC60" s="145">
        <v>0</v>
      </c>
      <c r="AD60" s="145">
        <v>0</v>
      </c>
      <c r="AE60" s="146">
        <v>0</v>
      </c>
    </row>
    <row r="61" spans="1:31" x14ac:dyDescent="0.3">
      <c r="A61" s="147" t="s">
        <v>330</v>
      </c>
      <c r="B61" s="146">
        <v>95</v>
      </c>
      <c r="C61" s="146">
        <v>72</v>
      </c>
      <c r="D61" s="146">
        <v>75</v>
      </c>
      <c r="E61" s="146">
        <v>98</v>
      </c>
      <c r="F61" s="146">
        <v>72</v>
      </c>
      <c r="G61" s="146">
        <v>33</v>
      </c>
      <c r="H61" s="146">
        <v>201</v>
      </c>
      <c r="I61" s="146">
        <v>82</v>
      </c>
      <c r="J61" s="146">
        <v>141</v>
      </c>
      <c r="K61" s="146">
        <v>2</v>
      </c>
      <c r="L61" s="146">
        <v>1</v>
      </c>
      <c r="M61" s="146">
        <v>1</v>
      </c>
      <c r="N61" s="146">
        <v>0</v>
      </c>
      <c r="O61" s="146">
        <v>0</v>
      </c>
      <c r="P61" s="146">
        <v>3</v>
      </c>
      <c r="Q61" s="146">
        <v>0</v>
      </c>
      <c r="R61" s="146">
        <v>2</v>
      </c>
      <c r="S61" s="146">
        <v>0</v>
      </c>
      <c r="T61" s="146">
        <v>2</v>
      </c>
      <c r="U61" s="146">
        <v>4</v>
      </c>
      <c r="V61" s="146">
        <v>2</v>
      </c>
      <c r="W61" s="146">
        <v>0</v>
      </c>
      <c r="X61" s="146">
        <v>2</v>
      </c>
      <c r="Y61" s="146">
        <v>1</v>
      </c>
      <c r="Z61" s="146">
        <v>92</v>
      </c>
      <c r="AA61" s="146">
        <v>35</v>
      </c>
      <c r="AB61" s="146">
        <v>60</v>
      </c>
      <c r="AC61" s="146">
        <v>29</v>
      </c>
      <c r="AD61" s="146">
        <v>21</v>
      </c>
      <c r="AE61" s="146">
        <v>1126</v>
      </c>
    </row>
    <row r="62" spans="1:31" x14ac:dyDescent="0.3">
      <c r="A62" s="148" t="s">
        <v>345</v>
      </c>
    </row>
    <row r="63" spans="1:31" x14ac:dyDescent="0.3">
      <c r="A63" s="148" t="s">
        <v>346</v>
      </c>
    </row>
    <row r="65" spans="1:31" x14ac:dyDescent="0.3">
      <c r="A65" s="140" t="s">
        <v>347</v>
      </c>
    </row>
    <row r="66" spans="1:31" x14ac:dyDescent="0.3">
      <c r="A66" s="149" t="s">
        <v>348</v>
      </c>
    </row>
    <row r="67" spans="1:31" x14ac:dyDescent="0.3">
      <c r="A67" s="141" t="s">
        <v>299</v>
      </c>
    </row>
    <row r="68" spans="1:31" ht="15.6" customHeight="1" x14ac:dyDescent="0.3">
      <c r="A68" s="153" t="s">
        <v>349</v>
      </c>
      <c r="B68" s="155" t="s">
        <v>300</v>
      </c>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7"/>
    </row>
    <row r="69" spans="1:31" ht="45.6" x14ac:dyDescent="0.3">
      <c r="A69" s="154"/>
      <c r="B69" s="142" t="s">
        <v>301</v>
      </c>
      <c r="C69" s="142" t="s">
        <v>302</v>
      </c>
      <c r="D69" s="142" t="s">
        <v>303</v>
      </c>
      <c r="E69" s="142" t="s">
        <v>304</v>
      </c>
      <c r="F69" s="142" t="s">
        <v>305</v>
      </c>
      <c r="G69" s="142" t="s">
        <v>306</v>
      </c>
      <c r="H69" s="142" t="s">
        <v>307</v>
      </c>
      <c r="I69" s="142" t="s">
        <v>308</v>
      </c>
      <c r="J69" s="142" t="s">
        <v>309</v>
      </c>
      <c r="K69" s="142" t="s">
        <v>310</v>
      </c>
      <c r="L69" s="142" t="s">
        <v>311</v>
      </c>
      <c r="M69" s="142" t="s">
        <v>312</v>
      </c>
      <c r="N69" s="142" t="s">
        <v>313</v>
      </c>
      <c r="O69" s="142" t="s">
        <v>314</v>
      </c>
      <c r="P69" s="142" t="s">
        <v>315</v>
      </c>
      <c r="Q69" s="142" t="s">
        <v>316</v>
      </c>
      <c r="R69" s="142" t="s">
        <v>317</v>
      </c>
      <c r="S69" s="142" t="s">
        <v>318</v>
      </c>
      <c r="T69" s="142" t="s">
        <v>319</v>
      </c>
      <c r="U69" s="142" t="s">
        <v>320</v>
      </c>
      <c r="V69" s="142" t="s">
        <v>321</v>
      </c>
      <c r="W69" s="142" t="s">
        <v>322</v>
      </c>
      <c r="X69" s="142" t="s">
        <v>323</v>
      </c>
      <c r="Y69" s="142" t="s">
        <v>324</v>
      </c>
      <c r="Z69" s="142" t="s">
        <v>325</v>
      </c>
      <c r="AA69" s="142" t="s">
        <v>326</v>
      </c>
      <c r="AB69" s="142" t="s">
        <v>327</v>
      </c>
      <c r="AC69" s="142" t="s">
        <v>328</v>
      </c>
      <c r="AD69" s="142" t="s">
        <v>329</v>
      </c>
      <c r="AE69" s="143" t="s">
        <v>330</v>
      </c>
    </row>
    <row r="70" spans="1:31" x14ac:dyDescent="0.3">
      <c r="A70" s="144" t="s">
        <v>343</v>
      </c>
      <c r="B70" s="145">
        <v>267</v>
      </c>
      <c r="C70" s="145">
        <v>345</v>
      </c>
      <c r="D70" s="145">
        <v>269</v>
      </c>
      <c r="E70" s="145">
        <v>290</v>
      </c>
      <c r="F70" s="145">
        <v>340</v>
      </c>
      <c r="G70" s="145">
        <v>214</v>
      </c>
      <c r="H70" s="145">
        <v>558</v>
      </c>
      <c r="I70" s="145">
        <v>244</v>
      </c>
      <c r="J70" s="145">
        <v>391</v>
      </c>
      <c r="K70" s="145">
        <v>92</v>
      </c>
      <c r="L70" s="145">
        <v>66</v>
      </c>
      <c r="M70" s="145">
        <v>80</v>
      </c>
      <c r="N70" s="145">
        <v>37</v>
      </c>
      <c r="O70" s="145">
        <v>61</v>
      </c>
      <c r="P70" s="145">
        <v>127</v>
      </c>
      <c r="Q70" s="145">
        <v>60</v>
      </c>
      <c r="R70" s="145">
        <v>54</v>
      </c>
      <c r="S70" s="145">
        <v>35</v>
      </c>
      <c r="T70" s="145">
        <v>103</v>
      </c>
      <c r="U70" s="145">
        <v>68</v>
      </c>
      <c r="V70" s="145">
        <v>54</v>
      </c>
      <c r="W70" s="145">
        <v>78</v>
      </c>
      <c r="X70" s="145">
        <v>93</v>
      </c>
      <c r="Y70" s="145">
        <v>107</v>
      </c>
      <c r="Z70" s="145">
        <v>582</v>
      </c>
      <c r="AA70" s="145">
        <v>238</v>
      </c>
      <c r="AB70" s="145">
        <v>276</v>
      </c>
      <c r="AC70" s="145">
        <v>171</v>
      </c>
      <c r="AD70" s="145">
        <v>223</v>
      </c>
      <c r="AE70" s="146">
        <v>5523</v>
      </c>
    </row>
    <row r="71" spans="1:31" x14ac:dyDescent="0.3">
      <c r="A71" s="144" t="s">
        <v>344</v>
      </c>
      <c r="B71" s="145">
        <v>156</v>
      </c>
      <c r="C71" s="145">
        <v>123</v>
      </c>
      <c r="D71" s="145">
        <v>135</v>
      </c>
      <c r="E71" s="145">
        <v>155</v>
      </c>
      <c r="F71" s="145">
        <v>93</v>
      </c>
      <c r="G71" s="145">
        <v>89</v>
      </c>
      <c r="H71" s="145">
        <v>257</v>
      </c>
      <c r="I71" s="145">
        <v>153</v>
      </c>
      <c r="J71" s="145">
        <v>182</v>
      </c>
      <c r="K71" s="145">
        <v>13</v>
      </c>
      <c r="L71" s="145">
        <v>10</v>
      </c>
      <c r="M71" s="145">
        <v>19</v>
      </c>
      <c r="N71" s="145">
        <v>6</v>
      </c>
      <c r="O71" s="145">
        <v>4</v>
      </c>
      <c r="P71" s="145">
        <v>20</v>
      </c>
      <c r="Q71" s="145">
        <v>9</v>
      </c>
      <c r="R71" s="145">
        <v>20</v>
      </c>
      <c r="S71" s="145">
        <v>6</v>
      </c>
      <c r="T71" s="145">
        <v>21</v>
      </c>
      <c r="U71" s="145">
        <v>16</v>
      </c>
      <c r="V71" s="145">
        <v>7</v>
      </c>
      <c r="W71" s="145">
        <v>7</v>
      </c>
      <c r="X71" s="145">
        <v>24</v>
      </c>
      <c r="Y71" s="145">
        <v>19</v>
      </c>
      <c r="Z71" s="145">
        <v>59</v>
      </c>
      <c r="AA71" s="145">
        <v>61</v>
      </c>
      <c r="AB71" s="145">
        <v>66</v>
      </c>
      <c r="AC71" s="145">
        <v>44</v>
      </c>
      <c r="AD71" s="145">
        <v>35</v>
      </c>
      <c r="AE71" s="146">
        <v>1809</v>
      </c>
    </row>
    <row r="72" spans="1:31" x14ac:dyDescent="0.3">
      <c r="A72" s="147" t="s">
        <v>330</v>
      </c>
      <c r="B72" s="146">
        <v>423</v>
      </c>
      <c r="C72" s="146">
        <v>468</v>
      </c>
      <c r="D72" s="146">
        <v>404</v>
      </c>
      <c r="E72" s="146">
        <v>445</v>
      </c>
      <c r="F72" s="146">
        <v>433</v>
      </c>
      <c r="G72" s="146">
        <v>303</v>
      </c>
      <c r="H72" s="146">
        <v>815</v>
      </c>
      <c r="I72" s="146">
        <v>397</v>
      </c>
      <c r="J72" s="146">
        <v>573</v>
      </c>
      <c r="K72" s="146">
        <v>105</v>
      </c>
      <c r="L72" s="146">
        <v>76</v>
      </c>
      <c r="M72" s="146">
        <v>99</v>
      </c>
      <c r="N72" s="146">
        <v>43</v>
      </c>
      <c r="O72" s="146">
        <v>65</v>
      </c>
      <c r="P72" s="146">
        <v>147</v>
      </c>
      <c r="Q72" s="146">
        <v>69</v>
      </c>
      <c r="R72" s="146">
        <v>74</v>
      </c>
      <c r="S72" s="146">
        <v>41</v>
      </c>
      <c r="T72" s="146">
        <v>124</v>
      </c>
      <c r="U72" s="146">
        <v>84</v>
      </c>
      <c r="V72" s="146">
        <v>61</v>
      </c>
      <c r="W72" s="146">
        <v>85</v>
      </c>
      <c r="X72" s="146">
        <v>117</v>
      </c>
      <c r="Y72" s="146">
        <v>126</v>
      </c>
      <c r="Z72" s="146">
        <v>641</v>
      </c>
      <c r="AA72" s="146">
        <v>299</v>
      </c>
      <c r="AB72" s="146">
        <v>342</v>
      </c>
      <c r="AC72" s="146">
        <v>215</v>
      </c>
      <c r="AD72" s="146">
        <v>258</v>
      </c>
      <c r="AE72" s="146">
        <v>7332</v>
      </c>
    </row>
    <row r="73" spans="1:31" x14ac:dyDescent="0.3">
      <c r="A73" s="148" t="s">
        <v>331</v>
      </c>
    </row>
    <row r="74" spans="1:31" x14ac:dyDescent="0.3">
      <c r="A74" s="148" t="s">
        <v>350</v>
      </c>
    </row>
    <row r="76" spans="1:31" x14ac:dyDescent="0.3">
      <c r="A76" s="140" t="s">
        <v>351</v>
      </c>
    </row>
    <row r="77" spans="1:31" x14ac:dyDescent="0.3">
      <c r="A77" s="149" t="s">
        <v>352</v>
      </c>
    </row>
    <row r="78" spans="1:31" x14ac:dyDescent="0.3">
      <c r="A78" s="141" t="s">
        <v>299</v>
      </c>
    </row>
    <row r="79" spans="1:31" ht="15.6" customHeight="1" x14ac:dyDescent="0.3">
      <c r="A79" s="153" t="s">
        <v>353</v>
      </c>
      <c r="B79" s="155" t="s">
        <v>300</v>
      </c>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7"/>
    </row>
    <row r="80" spans="1:31" ht="45.6" x14ac:dyDescent="0.3">
      <c r="A80" s="154"/>
      <c r="B80" s="142" t="s">
        <v>301</v>
      </c>
      <c r="C80" s="142" t="s">
        <v>302</v>
      </c>
      <c r="D80" s="142" t="s">
        <v>303</v>
      </c>
      <c r="E80" s="142" t="s">
        <v>304</v>
      </c>
      <c r="F80" s="142" t="s">
        <v>305</v>
      </c>
      <c r="G80" s="142" t="s">
        <v>306</v>
      </c>
      <c r="H80" s="142" t="s">
        <v>307</v>
      </c>
      <c r="I80" s="142" t="s">
        <v>308</v>
      </c>
      <c r="J80" s="142" t="s">
        <v>309</v>
      </c>
      <c r="K80" s="142" t="s">
        <v>310</v>
      </c>
      <c r="L80" s="142" t="s">
        <v>311</v>
      </c>
      <c r="M80" s="142" t="s">
        <v>312</v>
      </c>
      <c r="N80" s="142" t="s">
        <v>313</v>
      </c>
      <c r="O80" s="142" t="s">
        <v>314</v>
      </c>
      <c r="P80" s="142" t="s">
        <v>315</v>
      </c>
      <c r="Q80" s="142" t="s">
        <v>316</v>
      </c>
      <c r="R80" s="142" t="s">
        <v>317</v>
      </c>
      <c r="S80" s="142" t="s">
        <v>318</v>
      </c>
      <c r="T80" s="142" t="s">
        <v>319</v>
      </c>
      <c r="U80" s="142" t="s">
        <v>320</v>
      </c>
      <c r="V80" s="142" t="s">
        <v>321</v>
      </c>
      <c r="W80" s="142" t="s">
        <v>322</v>
      </c>
      <c r="X80" s="142" t="s">
        <v>323</v>
      </c>
      <c r="Y80" s="142" t="s">
        <v>324</v>
      </c>
      <c r="Z80" s="142" t="s">
        <v>325</v>
      </c>
      <c r="AA80" s="142" t="s">
        <v>326</v>
      </c>
      <c r="AB80" s="142" t="s">
        <v>327</v>
      </c>
      <c r="AC80" s="142" t="s">
        <v>328</v>
      </c>
      <c r="AD80" s="142" t="s">
        <v>329</v>
      </c>
      <c r="AE80" s="143" t="s">
        <v>330</v>
      </c>
    </row>
    <row r="81" spans="1:31" x14ac:dyDescent="0.3">
      <c r="A81" s="144" t="s">
        <v>343</v>
      </c>
      <c r="B81" s="145">
        <v>251</v>
      </c>
      <c r="C81" s="145">
        <v>330</v>
      </c>
      <c r="D81" s="145">
        <v>260</v>
      </c>
      <c r="E81" s="145">
        <v>278</v>
      </c>
      <c r="F81" s="145">
        <v>336</v>
      </c>
      <c r="G81" s="145">
        <v>213</v>
      </c>
      <c r="H81" s="145">
        <v>546</v>
      </c>
      <c r="I81" s="145">
        <v>224</v>
      </c>
      <c r="J81" s="145">
        <v>372</v>
      </c>
      <c r="K81" s="145">
        <v>91</v>
      </c>
      <c r="L81" s="145">
        <v>65</v>
      </c>
      <c r="M81" s="145">
        <v>80</v>
      </c>
      <c r="N81" s="145">
        <v>37</v>
      </c>
      <c r="O81" s="145">
        <v>60</v>
      </c>
      <c r="P81" s="145">
        <v>126</v>
      </c>
      <c r="Q81" s="145">
        <v>59</v>
      </c>
      <c r="R81" s="145">
        <v>52</v>
      </c>
      <c r="S81" s="145">
        <v>35</v>
      </c>
      <c r="T81" s="145">
        <v>99</v>
      </c>
      <c r="U81" s="145">
        <v>68</v>
      </c>
      <c r="V81" s="145">
        <v>53</v>
      </c>
      <c r="W81" s="145">
        <v>78</v>
      </c>
      <c r="X81" s="145">
        <v>88</v>
      </c>
      <c r="Y81" s="145">
        <v>105</v>
      </c>
      <c r="Z81" s="145">
        <v>577</v>
      </c>
      <c r="AA81" s="145">
        <v>237</v>
      </c>
      <c r="AB81" s="145">
        <v>262</v>
      </c>
      <c r="AC81" s="145">
        <v>169</v>
      </c>
      <c r="AD81" s="145">
        <v>223</v>
      </c>
      <c r="AE81" s="146">
        <v>5374</v>
      </c>
    </row>
    <row r="82" spans="1:31" x14ac:dyDescent="0.3">
      <c r="A82" s="144" t="s">
        <v>344</v>
      </c>
      <c r="B82" s="145">
        <v>16</v>
      </c>
      <c r="C82" s="145">
        <v>15</v>
      </c>
      <c r="D82" s="145">
        <v>9</v>
      </c>
      <c r="E82" s="145">
        <v>12</v>
      </c>
      <c r="F82" s="145">
        <v>4</v>
      </c>
      <c r="G82" s="145">
        <v>1</v>
      </c>
      <c r="H82" s="145">
        <v>12</v>
      </c>
      <c r="I82" s="145">
        <v>20</v>
      </c>
      <c r="J82" s="145">
        <v>19</v>
      </c>
      <c r="K82" s="145">
        <v>1</v>
      </c>
      <c r="L82" s="145">
        <v>1</v>
      </c>
      <c r="M82" s="145">
        <v>0</v>
      </c>
      <c r="N82" s="145">
        <v>0</v>
      </c>
      <c r="O82" s="145">
        <v>1</v>
      </c>
      <c r="P82" s="145">
        <v>1</v>
      </c>
      <c r="Q82" s="145">
        <v>1</v>
      </c>
      <c r="R82" s="145">
        <v>2</v>
      </c>
      <c r="S82" s="145">
        <v>0</v>
      </c>
      <c r="T82" s="145">
        <v>4</v>
      </c>
      <c r="U82" s="145">
        <v>0</v>
      </c>
      <c r="V82" s="145">
        <v>1</v>
      </c>
      <c r="W82" s="145">
        <v>0</v>
      </c>
      <c r="X82" s="145">
        <v>5</v>
      </c>
      <c r="Y82" s="145">
        <v>2</v>
      </c>
      <c r="Z82" s="145">
        <v>5</v>
      </c>
      <c r="AA82" s="145">
        <v>1</v>
      </c>
      <c r="AB82" s="145">
        <v>14</v>
      </c>
      <c r="AC82" s="145">
        <v>2</v>
      </c>
      <c r="AD82" s="145">
        <v>0</v>
      </c>
      <c r="AE82" s="146">
        <v>149</v>
      </c>
    </row>
    <row r="83" spans="1:31" x14ac:dyDescent="0.3">
      <c r="A83" s="147" t="s">
        <v>330</v>
      </c>
      <c r="B83" s="146">
        <v>267</v>
      </c>
      <c r="C83" s="146">
        <v>345</v>
      </c>
      <c r="D83" s="146">
        <v>269</v>
      </c>
      <c r="E83" s="146">
        <v>290</v>
      </c>
      <c r="F83" s="146">
        <v>340</v>
      </c>
      <c r="G83" s="146">
        <v>214</v>
      </c>
      <c r="H83" s="146">
        <v>558</v>
      </c>
      <c r="I83" s="146">
        <v>244</v>
      </c>
      <c r="J83" s="146">
        <v>391</v>
      </c>
      <c r="K83" s="146">
        <v>92</v>
      </c>
      <c r="L83" s="146">
        <v>66</v>
      </c>
      <c r="M83" s="146">
        <v>80</v>
      </c>
      <c r="N83" s="146">
        <v>37</v>
      </c>
      <c r="O83" s="146">
        <v>61</v>
      </c>
      <c r="P83" s="146">
        <v>127</v>
      </c>
      <c r="Q83" s="146">
        <v>60</v>
      </c>
      <c r="R83" s="146">
        <v>54</v>
      </c>
      <c r="S83" s="146">
        <v>35</v>
      </c>
      <c r="T83" s="146">
        <v>103</v>
      </c>
      <c r="U83" s="146">
        <v>68</v>
      </c>
      <c r="V83" s="146">
        <v>54</v>
      </c>
      <c r="W83" s="146">
        <v>78</v>
      </c>
      <c r="X83" s="146">
        <v>93</v>
      </c>
      <c r="Y83" s="146">
        <v>107</v>
      </c>
      <c r="Z83" s="146">
        <v>582</v>
      </c>
      <c r="AA83" s="146">
        <v>238</v>
      </c>
      <c r="AB83" s="146">
        <v>276</v>
      </c>
      <c r="AC83" s="146">
        <v>171</v>
      </c>
      <c r="AD83" s="146">
        <v>223</v>
      </c>
      <c r="AE83" s="146">
        <v>5523</v>
      </c>
    </row>
    <row r="84" spans="1:31" x14ac:dyDescent="0.3">
      <c r="A84" s="148" t="s">
        <v>354</v>
      </c>
    </row>
    <row r="85" spans="1:31" x14ac:dyDescent="0.3">
      <c r="A85" s="148" t="s">
        <v>355</v>
      </c>
    </row>
    <row r="87" spans="1:31" x14ac:dyDescent="0.3">
      <c r="A87" s="140" t="s">
        <v>356</v>
      </c>
    </row>
    <row r="88" spans="1:31" x14ac:dyDescent="0.3">
      <c r="A88" s="149" t="s">
        <v>357</v>
      </c>
    </row>
    <row r="89" spans="1:31" x14ac:dyDescent="0.3">
      <c r="A89" s="141" t="s">
        <v>299</v>
      </c>
    </row>
    <row r="90" spans="1:31" ht="15.6" customHeight="1" x14ac:dyDescent="0.3">
      <c r="A90" s="153" t="s">
        <v>358</v>
      </c>
      <c r="B90" s="155" t="s">
        <v>300</v>
      </c>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7"/>
    </row>
    <row r="91" spans="1:31" ht="45.6" x14ac:dyDescent="0.3">
      <c r="A91" s="154"/>
      <c r="B91" s="142" t="s">
        <v>301</v>
      </c>
      <c r="C91" s="142" t="s">
        <v>302</v>
      </c>
      <c r="D91" s="142" t="s">
        <v>303</v>
      </c>
      <c r="E91" s="142" t="s">
        <v>304</v>
      </c>
      <c r="F91" s="142" t="s">
        <v>305</v>
      </c>
      <c r="G91" s="142" t="s">
        <v>306</v>
      </c>
      <c r="H91" s="142" t="s">
        <v>307</v>
      </c>
      <c r="I91" s="142" t="s">
        <v>308</v>
      </c>
      <c r="J91" s="142" t="s">
        <v>309</v>
      </c>
      <c r="K91" s="142" t="s">
        <v>310</v>
      </c>
      <c r="L91" s="142" t="s">
        <v>311</v>
      </c>
      <c r="M91" s="142" t="s">
        <v>312</v>
      </c>
      <c r="N91" s="142" t="s">
        <v>313</v>
      </c>
      <c r="O91" s="142" t="s">
        <v>314</v>
      </c>
      <c r="P91" s="142" t="s">
        <v>315</v>
      </c>
      <c r="Q91" s="142" t="s">
        <v>316</v>
      </c>
      <c r="R91" s="142" t="s">
        <v>317</v>
      </c>
      <c r="S91" s="142" t="s">
        <v>318</v>
      </c>
      <c r="T91" s="142" t="s">
        <v>319</v>
      </c>
      <c r="U91" s="142" t="s">
        <v>320</v>
      </c>
      <c r="V91" s="142" t="s">
        <v>321</v>
      </c>
      <c r="W91" s="142" t="s">
        <v>322</v>
      </c>
      <c r="X91" s="142" t="s">
        <v>323</v>
      </c>
      <c r="Y91" s="142" t="s">
        <v>324</v>
      </c>
      <c r="Z91" s="142" t="s">
        <v>325</v>
      </c>
      <c r="AA91" s="142" t="s">
        <v>326</v>
      </c>
      <c r="AB91" s="142" t="s">
        <v>327</v>
      </c>
      <c r="AC91" s="142" t="s">
        <v>328</v>
      </c>
      <c r="AD91" s="142" t="s">
        <v>329</v>
      </c>
      <c r="AE91" s="143" t="s">
        <v>330</v>
      </c>
    </row>
    <row r="92" spans="1:31" x14ac:dyDescent="0.3">
      <c r="A92" s="144" t="s">
        <v>343</v>
      </c>
      <c r="B92" s="145">
        <v>329</v>
      </c>
      <c r="C92" s="145">
        <v>373</v>
      </c>
      <c r="D92" s="145">
        <v>332</v>
      </c>
      <c r="E92" s="145">
        <v>342</v>
      </c>
      <c r="F92" s="145">
        <v>371</v>
      </c>
      <c r="G92" s="145">
        <v>229</v>
      </c>
      <c r="H92" s="145">
        <v>707</v>
      </c>
      <c r="I92" s="145">
        <v>288</v>
      </c>
      <c r="J92" s="145">
        <v>463</v>
      </c>
      <c r="K92" s="145">
        <v>71</v>
      </c>
      <c r="L92" s="145">
        <v>58</v>
      </c>
      <c r="M92" s="145">
        <v>77</v>
      </c>
      <c r="N92" s="145">
        <v>34</v>
      </c>
      <c r="O92" s="145">
        <v>48</v>
      </c>
      <c r="P92" s="145">
        <v>112</v>
      </c>
      <c r="Q92" s="145">
        <v>57</v>
      </c>
      <c r="R92" s="145">
        <v>48</v>
      </c>
      <c r="S92" s="145">
        <v>33</v>
      </c>
      <c r="T92" s="145">
        <v>103</v>
      </c>
      <c r="U92" s="145">
        <v>59</v>
      </c>
      <c r="V92" s="145">
        <v>48</v>
      </c>
      <c r="W92" s="145">
        <v>74</v>
      </c>
      <c r="X92" s="145">
        <v>78</v>
      </c>
      <c r="Y92" s="145">
        <v>91</v>
      </c>
      <c r="Z92" s="145">
        <v>571</v>
      </c>
      <c r="AA92" s="145">
        <v>214</v>
      </c>
      <c r="AB92" s="145">
        <v>275</v>
      </c>
      <c r="AC92" s="145">
        <v>164</v>
      </c>
      <c r="AD92" s="145">
        <v>224</v>
      </c>
      <c r="AE92" s="146">
        <v>5873</v>
      </c>
    </row>
    <row r="93" spans="1:31" x14ac:dyDescent="0.3">
      <c r="A93" s="144" t="s">
        <v>344</v>
      </c>
      <c r="B93" s="145">
        <v>94</v>
      </c>
      <c r="C93" s="145">
        <v>95</v>
      </c>
      <c r="D93" s="145">
        <v>72</v>
      </c>
      <c r="E93" s="145">
        <v>103</v>
      </c>
      <c r="F93" s="145">
        <v>62</v>
      </c>
      <c r="G93" s="145">
        <v>74</v>
      </c>
      <c r="H93" s="145">
        <v>108</v>
      </c>
      <c r="I93" s="145">
        <v>109</v>
      </c>
      <c r="J93" s="145">
        <v>110</v>
      </c>
      <c r="K93" s="145">
        <v>34</v>
      </c>
      <c r="L93" s="145">
        <v>18</v>
      </c>
      <c r="M93" s="145">
        <v>22</v>
      </c>
      <c r="N93" s="145">
        <v>9</v>
      </c>
      <c r="O93" s="145">
        <v>17</v>
      </c>
      <c r="P93" s="145">
        <v>35</v>
      </c>
      <c r="Q93" s="145">
        <v>12</v>
      </c>
      <c r="R93" s="145">
        <v>26</v>
      </c>
      <c r="S93" s="145">
        <v>8</v>
      </c>
      <c r="T93" s="145">
        <v>21</v>
      </c>
      <c r="U93" s="145">
        <v>25</v>
      </c>
      <c r="V93" s="145">
        <v>13</v>
      </c>
      <c r="W93" s="145">
        <v>11</v>
      </c>
      <c r="X93" s="145">
        <v>39</v>
      </c>
      <c r="Y93" s="145">
        <v>35</v>
      </c>
      <c r="Z93" s="145">
        <v>70</v>
      </c>
      <c r="AA93" s="145">
        <v>85</v>
      </c>
      <c r="AB93" s="145">
        <v>67</v>
      </c>
      <c r="AC93" s="145">
        <v>51</v>
      </c>
      <c r="AD93" s="145">
        <v>34</v>
      </c>
      <c r="AE93" s="146">
        <v>1459</v>
      </c>
    </row>
    <row r="94" spans="1:31" x14ac:dyDescent="0.3">
      <c r="A94" s="147" t="s">
        <v>330</v>
      </c>
      <c r="B94" s="146">
        <v>423</v>
      </c>
      <c r="C94" s="146">
        <v>468</v>
      </c>
      <c r="D94" s="146">
        <v>404</v>
      </c>
      <c r="E94" s="146">
        <v>445</v>
      </c>
      <c r="F94" s="146">
        <v>433</v>
      </c>
      <c r="G94" s="146">
        <v>303</v>
      </c>
      <c r="H94" s="146">
        <v>815</v>
      </c>
      <c r="I94" s="146">
        <v>397</v>
      </c>
      <c r="J94" s="146">
        <v>573</v>
      </c>
      <c r="K94" s="146">
        <v>105</v>
      </c>
      <c r="L94" s="146">
        <v>76</v>
      </c>
      <c r="M94" s="146">
        <v>99</v>
      </c>
      <c r="N94" s="146">
        <v>43</v>
      </c>
      <c r="O94" s="146">
        <v>65</v>
      </c>
      <c r="P94" s="146">
        <v>147</v>
      </c>
      <c r="Q94" s="146">
        <v>69</v>
      </c>
      <c r="R94" s="146">
        <v>74</v>
      </c>
      <c r="S94" s="146">
        <v>41</v>
      </c>
      <c r="T94" s="146">
        <v>124</v>
      </c>
      <c r="U94" s="146">
        <v>84</v>
      </c>
      <c r="V94" s="146">
        <v>61</v>
      </c>
      <c r="W94" s="146">
        <v>85</v>
      </c>
      <c r="X94" s="146">
        <v>117</v>
      </c>
      <c r="Y94" s="146">
        <v>126</v>
      </c>
      <c r="Z94" s="146">
        <v>641</v>
      </c>
      <c r="AA94" s="146">
        <v>299</v>
      </c>
      <c r="AB94" s="146">
        <v>342</v>
      </c>
      <c r="AC94" s="146">
        <v>215</v>
      </c>
      <c r="AD94" s="146">
        <v>258</v>
      </c>
      <c r="AE94" s="146">
        <v>7332</v>
      </c>
    </row>
    <row r="95" spans="1:31" x14ac:dyDescent="0.3">
      <c r="A95" s="148" t="s">
        <v>331</v>
      </c>
    </row>
    <row r="96" spans="1:31" x14ac:dyDescent="0.3">
      <c r="A96" s="148" t="s">
        <v>359</v>
      </c>
    </row>
    <row r="98" spans="1:31" x14ac:dyDescent="0.3">
      <c r="A98" s="140" t="s">
        <v>360</v>
      </c>
    </row>
    <row r="99" spans="1:31" x14ac:dyDescent="0.3">
      <c r="A99" s="149" t="s">
        <v>361</v>
      </c>
    </row>
    <row r="100" spans="1:31" x14ac:dyDescent="0.3">
      <c r="A100" s="141" t="s">
        <v>299</v>
      </c>
    </row>
    <row r="101" spans="1:31" ht="15.6" customHeight="1" x14ac:dyDescent="0.3">
      <c r="A101" s="153" t="s">
        <v>362</v>
      </c>
      <c r="B101" s="155" t="s">
        <v>300</v>
      </c>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7"/>
    </row>
    <row r="102" spans="1:31" ht="45.6" x14ac:dyDescent="0.3">
      <c r="A102" s="154"/>
      <c r="B102" s="142" t="s">
        <v>301</v>
      </c>
      <c r="C102" s="142" t="s">
        <v>302</v>
      </c>
      <c r="D102" s="142" t="s">
        <v>303</v>
      </c>
      <c r="E102" s="142" t="s">
        <v>304</v>
      </c>
      <c r="F102" s="142" t="s">
        <v>305</v>
      </c>
      <c r="G102" s="142" t="s">
        <v>306</v>
      </c>
      <c r="H102" s="142" t="s">
        <v>307</v>
      </c>
      <c r="I102" s="142" t="s">
        <v>308</v>
      </c>
      <c r="J102" s="142" t="s">
        <v>309</v>
      </c>
      <c r="K102" s="142" t="s">
        <v>310</v>
      </c>
      <c r="L102" s="142" t="s">
        <v>311</v>
      </c>
      <c r="M102" s="142" t="s">
        <v>312</v>
      </c>
      <c r="N102" s="142" t="s">
        <v>313</v>
      </c>
      <c r="O102" s="142" t="s">
        <v>314</v>
      </c>
      <c r="P102" s="142" t="s">
        <v>315</v>
      </c>
      <c r="Q102" s="142" t="s">
        <v>316</v>
      </c>
      <c r="R102" s="142" t="s">
        <v>317</v>
      </c>
      <c r="S102" s="142" t="s">
        <v>318</v>
      </c>
      <c r="T102" s="142" t="s">
        <v>319</v>
      </c>
      <c r="U102" s="142" t="s">
        <v>320</v>
      </c>
      <c r="V102" s="142" t="s">
        <v>321</v>
      </c>
      <c r="W102" s="142" t="s">
        <v>322</v>
      </c>
      <c r="X102" s="142" t="s">
        <v>323</v>
      </c>
      <c r="Y102" s="142" t="s">
        <v>324</v>
      </c>
      <c r="Z102" s="142" t="s">
        <v>325</v>
      </c>
      <c r="AA102" s="142" t="s">
        <v>326</v>
      </c>
      <c r="AB102" s="142" t="s">
        <v>327</v>
      </c>
      <c r="AC102" s="142" t="s">
        <v>328</v>
      </c>
      <c r="AD102" s="142" t="s">
        <v>329</v>
      </c>
      <c r="AE102" s="143" t="s">
        <v>330</v>
      </c>
    </row>
    <row r="103" spans="1:31" x14ac:dyDescent="0.3">
      <c r="A103" s="144" t="s">
        <v>343</v>
      </c>
      <c r="B103" s="145">
        <v>305</v>
      </c>
      <c r="C103" s="145">
        <v>358</v>
      </c>
      <c r="D103" s="145">
        <v>295</v>
      </c>
      <c r="E103" s="145">
        <v>321</v>
      </c>
      <c r="F103" s="145">
        <v>360</v>
      </c>
      <c r="G103" s="145">
        <v>217</v>
      </c>
      <c r="H103" s="145">
        <v>659</v>
      </c>
      <c r="I103" s="145">
        <v>243</v>
      </c>
      <c r="J103" s="145">
        <v>418</v>
      </c>
      <c r="K103" s="145">
        <v>70</v>
      </c>
      <c r="L103" s="145">
        <v>57</v>
      </c>
      <c r="M103" s="145">
        <v>73</v>
      </c>
      <c r="N103" s="145">
        <v>32</v>
      </c>
      <c r="O103" s="145">
        <v>48</v>
      </c>
      <c r="P103" s="145">
        <v>107</v>
      </c>
      <c r="Q103" s="145">
        <v>56</v>
      </c>
      <c r="R103" s="145">
        <v>46</v>
      </c>
      <c r="S103" s="145">
        <v>33</v>
      </c>
      <c r="T103" s="145">
        <v>100</v>
      </c>
      <c r="U103" s="145">
        <v>57</v>
      </c>
      <c r="V103" s="145">
        <v>46</v>
      </c>
      <c r="W103" s="145">
        <v>72</v>
      </c>
      <c r="X103" s="145">
        <v>70</v>
      </c>
      <c r="Y103" s="145">
        <v>90</v>
      </c>
      <c r="Z103" s="145">
        <v>564</v>
      </c>
      <c r="AA103" s="145">
        <v>210</v>
      </c>
      <c r="AB103" s="145">
        <v>258</v>
      </c>
      <c r="AC103" s="145">
        <v>162</v>
      </c>
      <c r="AD103" s="145">
        <v>215</v>
      </c>
      <c r="AE103" s="146">
        <v>5542</v>
      </c>
    </row>
    <row r="104" spans="1:31" x14ac:dyDescent="0.3">
      <c r="A104" s="144" t="s">
        <v>344</v>
      </c>
      <c r="B104" s="145">
        <v>24</v>
      </c>
      <c r="C104" s="145">
        <v>15</v>
      </c>
      <c r="D104" s="145">
        <v>37</v>
      </c>
      <c r="E104" s="145">
        <v>21</v>
      </c>
      <c r="F104" s="145">
        <v>11</v>
      </c>
      <c r="G104" s="145">
        <v>12</v>
      </c>
      <c r="H104" s="145">
        <v>48</v>
      </c>
      <c r="I104" s="145">
        <v>45</v>
      </c>
      <c r="J104" s="145">
        <v>45</v>
      </c>
      <c r="K104" s="145">
        <v>1</v>
      </c>
      <c r="L104" s="145">
        <v>1</v>
      </c>
      <c r="M104" s="145">
        <v>4</v>
      </c>
      <c r="N104" s="145">
        <v>2</v>
      </c>
      <c r="O104" s="145">
        <v>0</v>
      </c>
      <c r="P104" s="145">
        <v>5</v>
      </c>
      <c r="Q104" s="145">
        <v>1</v>
      </c>
      <c r="R104" s="145">
        <v>2</v>
      </c>
      <c r="S104" s="145">
        <v>0</v>
      </c>
      <c r="T104" s="145">
        <v>3</v>
      </c>
      <c r="U104" s="145">
        <v>2</v>
      </c>
      <c r="V104" s="145">
        <v>2</v>
      </c>
      <c r="W104" s="145">
        <v>2</v>
      </c>
      <c r="X104" s="145">
        <v>8</v>
      </c>
      <c r="Y104" s="145">
        <v>1</v>
      </c>
      <c r="Z104" s="145">
        <v>7</v>
      </c>
      <c r="AA104" s="145">
        <v>4</v>
      </c>
      <c r="AB104" s="145">
        <v>17</v>
      </c>
      <c r="AC104" s="145">
        <v>2</v>
      </c>
      <c r="AD104" s="145">
        <v>9</v>
      </c>
      <c r="AE104" s="146">
        <v>331</v>
      </c>
    </row>
    <row r="105" spans="1:31" x14ac:dyDescent="0.3">
      <c r="A105" s="147" t="s">
        <v>330</v>
      </c>
      <c r="B105" s="146">
        <v>329</v>
      </c>
      <c r="C105" s="146">
        <v>373</v>
      </c>
      <c r="D105" s="146">
        <v>332</v>
      </c>
      <c r="E105" s="146">
        <v>342</v>
      </c>
      <c r="F105" s="146">
        <v>371</v>
      </c>
      <c r="G105" s="146">
        <v>229</v>
      </c>
      <c r="H105" s="146">
        <v>707</v>
      </c>
      <c r="I105" s="146">
        <v>288</v>
      </c>
      <c r="J105" s="146">
        <v>463</v>
      </c>
      <c r="K105" s="146">
        <v>71</v>
      </c>
      <c r="L105" s="146">
        <v>58</v>
      </c>
      <c r="M105" s="146">
        <v>77</v>
      </c>
      <c r="N105" s="146">
        <v>34</v>
      </c>
      <c r="O105" s="146">
        <v>48</v>
      </c>
      <c r="P105" s="146">
        <v>112</v>
      </c>
      <c r="Q105" s="146">
        <v>57</v>
      </c>
      <c r="R105" s="146">
        <v>48</v>
      </c>
      <c r="S105" s="146">
        <v>33</v>
      </c>
      <c r="T105" s="146">
        <v>103</v>
      </c>
      <c r="U105" s="146">
        <v>59</v>
      </c>
      <c r="V105" s="146">
        <v>48</v>
      </c>
      <c r="W105" s="146">
        <v>74</v>
      </c>
      <c r="X105" s="146">
        <v>78</v>
      </c>
      <c r="Y105" s="146">
        <v>91</v>
      </c>
      <c r="Z105" s="146">
        <v>571</v>
      </c>
      <c r="AA105" s="146">
        <v>214</v>
      </c>
      <c r="AB105" s="146">
        <v>275</v>
      </c>
      <c r="AC105" s="146">
        <v>164</v>
      </c>
      <c r="AD105" s="146">
        <v>224</v>
      </c>
      <c r="AE105" s="146">
        <v>5873</v>
      </c>
    </row>
    <row r="106" spans="1:31" x14ac:dyDescent="0.3">
      <c r="A106" s="148" t="s">
        <v>363</v>
      </c>
    </row>
    <row r="107" spans="1:31" x14ac:dyDescent="0.3">
      <c r="A107" s="148" t="s">
        <v>364</v>
      </c>
    </row>
    <row r="109" spans="1:31" x14ac:dyDescent="0.3">
      <c r="A109" s="140" t="s">
        <v>365</v>
      </c>
    </row>
    <row r="110" spans="1:31" x14ac:dyDescent="0.3">
      <c r="A110" s="149" t="s">
        <v>366</v>
      </c>
    </row>
    <row r="111" spans="1:31" x14ac:dyDescent="0.3">
      <c r="A111" s="141" t="s">
        <v>299</v>
      </c>
    </row>
    <row r="112" spans="1:31" ht="50.4" customHeight="1" x14ac:dyDescent="0.3">
      <c r="A112" s="153" t="s">
        <v>367</v>
      </c>
      <c r="B112" s="155" t="s">
        <v>300</v>
      </c>
      <c r="C112" s="156"/>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7"/>
    </row>
    <row r="113" spans="1:31" ht="45.6" x14ac:dyDescent="0.3">
      <c r="A113" s="154"/>
      <c r="B113" s="142" t="s">
        <v>301</v>
      </c>
      <c r="C113" s="142" t="s">
        <v>302</v>
      </c>
      <c r="D113" s="142" t="s">
        <v>303</v>
      </c>
      <c r="E113" s="142" t="s">
        <v>304</v>
      </c>
      <c r="F113" s="142" t="s">
        <v>305</v>
      </c>
      <c r="G113" s="142" t="s">
        <v>306</v>
      </c>
      <c r="H113" s="142" t="s">
        <v>307</v>
      </c>
      <c r="I113" s="142" t="s">
        <v>308</v>
      </c>
      <c r="J113" s="142" t="s">
        <v>309</v>
      </c>
      <c r="K113" s="142" t="s">
        <v>310</v>
      </c>
      <c r="L113" s="142" t="s">
        <v>311</v>
      </c>
      <c r="M113" s="142" t="s">
        <v>312</v>
      </c>
      <c r="N113" s="142" t="s">
        <v>313</v>
      </c>
      <c r="O113" s="142" t="s">
        <v>314</v>
      </c>
      <c r="P113" s="142" t="s">
        <v>315</v>
      </c>
      <c r="Q113" s="142" t="s">
        <v>316</v>
      </c>
      <c r="R113" s="142" t="s">
        <v>317</v>
      </c>
      <c r="S113" s="142" t="s">
        <v>318</v>
      </c>
      <c r="T113" s="142" t="s">
        <v>319</v>
      </c>
      <c r="U113" s="142" t="s">
        <v>320</v>
      </c>
      <c r="V113" s="142" t="s">
        <v>321</v>
      </c>
      <c r="W113" s="142" t="s">
        <v>322</v>
      </c>
      <c r="X113" s="142" t="s">
        <v>323</v>
      </c>
      <c r="Y113" s="142" t="s">
        <v>324</v>
      </c>
      <c r="Z113" s="142" t="s">
        <v>325</v>
      </c>
      <c r="AA113" s="142" t="s">
        <v>326</v>
      </c>
      <c r="AB113" s="142" t="s">
        <v>327</v>
      </c>
      <c r="AC113" s="142" t="s">
        <v>328</v>
      </c>
      <c r="AD113" s="142" t="s">
        <v>329</v>
      </c>
      <c r="AE113" s="143" t="s">
        <v>330</v>
      </c>
    </row>
    <row r="114" spans="1:31" x14ac:dyDescent="0.3">
      <c r="A114" s="144" t="s">
        <v>343</v>
      </c>
      <c r="B114" s="145">
        <v>307</v>
      </c>
      <c r="C114" s="145">
        <v>399</v>
      </c>
      <c r="D114" s="145">
        <v>368</v>
      </c>
      <c r="E114" s="145">
        <v>345</v>
      </c>
      <c r="F114" s="145">
        <v>365</v>
      </c>
      <c r="G114" s="145">
        <v>260</v>
      </c>
      <c r="H114" s="145">
        <v>695</v>
      </c>
      <c r="I114" s="145">
        <v>290</v>
      </c>
      <c r="J114" s="145">
        <v>467</v>
      </c>
      <c r="K114" s="145">
        <v>96</v>
      </c>
      <c r="L114" s="145">
        <v>72</v>
      </c>
      <c r="M114" s="145">
        <v>87</v>
      </c>
      <c r="N114" s="145">
        <v>35</v>
      </c>
      <c r="O114" s="145">
        <v>62</v>
      </c>
      <c r="P114" s="145">
        <v>137</v>
      </c>
      <c r="Q114" s="145">
        <v>68</v>
      </c>
      <c r="R114" s="145">
        <v>66</v>
      </c>
      <c r="S114" s="145">
        <v>37</v>
      </c>
      <c r="T114" s="145">
        <v>110</v>
      </c>
      <c r="U114" s="145">
        <v>75</v>
      </c>
      <c r="V114" s="145">
        <v>56</v>
      </c>
      <c r="W114" s="145">
        <v>83</v>
      </c>
      <c r="X114" s="145">
        <v>106</v>
      </c>
      <c r="Y114" s="145">
        <v>116</v>
      </c>
      <c r="Z114" s="145">
        <v>629</v>
      </c>
      <c r="AA114" s="145">
        <v>286</v>
      </c>
      <c r="AB114" s="145">
        <v>308</v>
      </c>
      <c r="AC114" s="145">
        <v>205</v>
      </c>
      <c r="AD114" s="145">
        <v>245</v>
      </c>
      <c r="AE114" s="146">
        <v>6375</v>
      </c>
    </row>
    <row r="115" spans="1:31" x14ac:dyDescent="0.3">
      <c r="A115" s="144" t="s">
        <v>344</v>
      </c>
      <c r="B115" s="145">
        <v>116</v>
      </c>
      <c r="C115" s="145">
        <v>69</v>
      </c>
      <c r="D115" s="145">
        <v>36</v>
      </c>
      <c r="E115" s="145">
        <v>100</v>
      </c>
      <c r="F115" s="145">
        <v>68</v>
      </c>
      <c r="G115" s="145">
        <v>43</v>
      </c>
      <c r="H115" s="145">
        <v>120</v>
      </c>
      <c r="I115" s="145">
        <v>107</v>
      </c>
      <c r="J115" s="145">
        <v>106</v>
      </c>
      <c r="K115" s="145">
        <v>9</v>
      </c>
      <c r="L115" s="145">
        <v>4</v>
      </c>
      <c r="M115" s="145">
        <v>12</v>
      </c>
      <c r="N115" s="145">
        <v>8</v>
      </c>
      <c r="O115" s="145">
        <v>3</v>
      </c>
      <c r="P115" s="145">
        <v>10</v>
      </c>
      <c r="Q115" s="145">
        <v>1</v>
      </c>
      <c r="R115" s="145">
        <v>8</v>
      </c>
      <c r="S115" s="145">
        <v>4</v>
      </c>
      <c r="T115" s="145">
        <v>14</v>
      </c>
      <c r="U115" s="145">
        <v>9</v>
      </c>
      <c r="V115" s="145">
        <v>5</v>
      </c>
      <c r="W115" s="145">
        <v>2</v>
      </c>
      <c r="X115" s="145">
        <v>11</v>
      </c>
      <c r="Y115" s="145">
        <v>10</v>
      </c>
      <c r="Z115" s="145">
        <v>12</v>
      </c>
      <c r="AA115" s="145">
        <v>13</v>
      </c>
      <c r="AB115" s="145">
        <v>34</v>
      </c>
      <c r="AC115" s="145">
        <v>10</v>
      </c>
      <c r="AD115" s="145">
        <v>13</v>
      </c>
      <c r="AE115" s="146">
        <v>957</v>
      </c>
    </row>
    <row r="116" spans="1:31" x14ac:dyDescent="0.3">
      <c r="A116" s="147" t="s">
        <v>330</v>
      </c>
      <c r="B116" s="146">
        <v>423</v>
      </c>
      <c r="C116" s="146">
        <v>468</v>
      </c>
      <c r="D116" s="146">
        <v>404</v>
      </c>
      <c r="E116" s="146">
        <v>445</v>
      </c>
      <c r="F116" s="146">
        <v>433</v>
      </c>
      <c r="G116" s="146">
        <v>303</v>
      </c>
      <c r="H116" s="146">
        <v>815</v>
      </c>
      <c r="I116" s="146">
        <v>397</v>
      </c>
      <c r="J116" s="146">
        <v>573</v>
      </c>
      <c r="K116" s="146">
        <v>105</v>
      </c>
      <c r="L116" s="146">
        <v>76</v>
      </c>
      <c r="M116" s="146">
        <v>99</v>
      </c>
      <c r="N116" s="146">
        <v>43</v>
      </c>
      <c r="O116" s="146">
        <v>65</v>
      </c>
      <c r="P116" s="146">
        <v>147</v>
      </c>
      <c r="Q116" s="146">
        <v>69</v>
      </c>
      <c r="R116" s="146">
        <v>74</v>
      </c>
      <c r="S116" s="146">
        <v>41</v>
      </c>
      <c r="T116" s="146">
        <v>124</v>
      </c>
      <c r="U116" s="146">
        <v>84</v>
      </c>
      <c r="V116" s="146">
        <v>61</v>
      </c>
      <c r="W116" s="146">
        <v>85</v>
      </c>
      <c r="X116" s="146">
        <v>117</v>
      </c>
      <c r="Y116" s="146">
        <v>126</v>
      </c>
      <c r="Z116" s="146">
        <v>641</v>
      </c>
      <c r="AA116" s="146">
        <v>299</v>
      </c>
      <c r="AB116" s="146">
        <v>342</v>
      </c>
      <c r="AC116" s="146">
        <v>215</v>
      </c>
      <c r="AD116" s="146">
        <v>258</v>
      </c>
      <c r="AE116" s="146">
        <v>7332</v>
      </c>
    </row>
    <row r="117" spans="1:31" x14ac:dyDescent="0.3">
      <c r="A117" s="148" t="s">
        <v>331</v>
      </c>
    </row>
    <row r="118" spans="1:31" x14ac:dyDescent="0.3">
      <c r="A118" s="148" t="s">
        <v>368</v>
      </c>
    </row>
    <row r="120" spans="1:31" x14ac:dyDescent="0.3">
      <c r="A120" s="140" t="s">
        <v>369</v>
      </c>
    </row>
    <row r="121" spans="1:31" x14ac:dyDescent="0.3">
      <c r="A121" s="149" t="s">
        <v>370</v>
      </c>
    </row>
    <row r="122" spans="1:31" x14ac:dyDescent="0.3">
      <c r="A122" s="141" t="s">
        <v>299</v>
      </c>
    </row>
    <row r="123" spans="1:31" ht="15.6" customHeight="1" x14ac:dyDescent="0.3">
      <c r="A123" s="153" t="s">
        <v>371</v>
      </c>
      <c r="B123" s="155" t="s">
        <v>300</v>
      </c>
      <c r="C123" s="156"/>
      <c r="D123" s="156"/>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7"/>
    </row>
    <row r="124" spans="1:31" ht="45.6" x14ac:dyDescent="0.3">
      <c r="A124" s="154"/>
      <c r="B124" s="142" t="s">
        <v>301</v>
      </c>
      <c r="C124" s="142" t="s">
        <v>302</v>
      </c>
      <c r="D124" s="142" t="s">
        <v>303</v>
      </c>
      <c r="E124" s="142" t="s">
        <v>304</v>
      </c>
      <c r="F124" s="142" t="s">
        <v>305</v>
      </c>
      <c r="G124" s="142" t="s">
        <v>306</v>
      </c>
      <c r="H124" s="142" t="s">
        <v>307</v>
      </c>
      <c r="I124" s="142" t="s">
        <v>308</v>
      </c>
      <c r="J124" s="142" t="s">
        <v>309</v>
      </c>
      <c r="K124" s="142" t="s">
        <v>310</v>
      </c>
      <c r="L124" s="142" t="s">
        <v>311</v>
      </c>
      <c r="M124" s="142" t="s">
        <v>312</v>
      </c>
      <c r="N124" s="142" t="s">
        <v>313</v>
      </c>
      <c r="O124" s="142" t="s">
        <v>314</v>
      </c>
      <c r="P124" s="142" t="s">
        <v>315</v>
      </c>
      <c r="Q124" s="142" t="s">
        <v>316</v>
      </c>
      <c r="R124" s="142" t="s">
        <v>317</v>
      </c>
      <c r="S124" s="142" t="s">
        <v>318</v>
      </c>
      <c r="T124" s="142" t="s">
        <v>319</v>
      </c>
      <c r="U124" s="142" t="s">
        <v>320</v>
      </c>
      <c r="V124" s="142" t="s">
        <v>321</v>
      </c>
      <c r="W124" s="142" t="s">
        <v>322</v>
      </c>
      <c r="X124" s="142" t="s">
        <v>323</v>
      </c>
      <c r="Y124" s="142" t="s">
        <v>324</v>
      </c>
      <c r="Z124" s="142" t="s">
        <v>325</v>
      </c>
      <c r="AA124" s="142" t="s">
        <v>326</v>
      </c>
      <c r="AB124" s="142" t="s">
        <v>327</v>
      </c>
      <c r="AC124" s="142" t="s">
        <v>328</v>
      </c>
      <c r="AD124" s="142" t="s">
        <v>329</v>
      </c>
      <c r="AE124" s="143" t="s">
        <v>330</v>
      </c>
    </row>
    <row r="125" spans="1:31" x14ac:dyDescent="0.3">
      <c r="A125" s="144" t="s">
        <v>343</v>
      </c>
      <c r="B125" s="145">
        <v>10</v>
      </c>
      <c r="C125" s="145">
        <v>16</v>
      </c>
      <c r="D125" s="145">
        <v>14</v>
      </c>
      <c r="E125" s="145">
        <v>11</v>
      </c>
      <c r="F125" s="145">
        <v>18</v>
      </c>
      <c r="G125" s="145">
        <v>16</v>
      </c>
      <c r="H125" s="145">
        <v>22</v>
      </c>
      <c r="I125" s="145">
        <v>13</v>
      </c>
      <c r="J125" s="145">
        <v>23</v>
      </c>
      <c r="K125" s="145">
        <v>2</v>
      </c>
      <c r="L125" s="145">
        <v>2</v>
      </c>
      <c r="M125" s="145">
        <v>1</v>
      </c>
      <c r="N125" s="145">
        <v>1</v>
      </c>
      <c r="O125" s="145">
        <v>1</v>
      </c>
      <c r="P125" s="145">
        <v>9</v>
      </c>
      <c r="Q125" s="145">
        <v>3</v>
      </c>
      <c r="R125" s="145">
        <v>16</v>
      </c>
      <c r="S125" s="145">
        <v>2</v>
      </c>
      <c r="T125" s="145">
        <v>1</v>
      </c>
      <c r="U125" s="145">
        <v>2</v>
      </c>
      <c r="V125" s="145">
        <v>4</v>
      </c>
      <c r="W125" s="145">
        <v>1</v>
      </c>
      <c r="X125" s="145">
        <v>2</v>
      </c>
      <c r="Y125" s="145">
        <v>8</v>
      </c>
      <c r="Z125" s="145">
        <v>35</v>
      </c>
      <c r="AA125" s="145">
        <v>12</v>
      </c>
      <c r="AB125" s="145">
        <v>13</v>
      </c>
      <c r="AC125" s="145">
        <v>7</v>
      </c>
      <c r="AD125" s="145">
        <v>8</v>
      </c>
      <c r="AE125" s="146">
        <v>273</v>
      </c>
    </row>
    <row r="126" spans="1:31" x14ac:dyDescent="0.3">
      <c r="A126" s="144" t="s">
        <v>344</v>
      </c>
      <c r="B126" s="145">
        <v>413</v>
      </c>
      <c r="C126" s="145">
        <v>452</v>
      </c>
      <c r="D126" s="145">
        <v>390</v>
      </c>
      <c r="E126" s="145">
        <v>434</v>
      </c>
      <c r="F126" s="145">
        <v>415</v>
      </c>
      <c r="G126" s="145">
        <v>287</v>
      </c>
      <c r="H126" s="145">
        <v>793</v>
      </c>
      <c r="I126" s="145">
        <v>384</v>
      </c>
      <c r="J126" s="145">
        <v>550</v>
      </c>
      <c r="K126" s="145">
        <v>103</v>
      </c>
      <c r="L126" s="145">
        <v>74</v>
      </c>
      <c r="M126" s="145">
        <v>98</v>
      </c>
      <c r="N126" s="145">
        <v>42</v>
      </c>
      <c r="O126" s="145">
        <v>64</v>
      </c>
      <c r="P126" s="145">
        <v>138</v>
      </c>
      <c r="Q126" s="145">
        <v>66</v>
      </c>
      <c r="R126" s="145">
        <v>58</v>
      </c>
      <c r="S126" s="145">
        <v>39</v>
      </c>
      <c r="T126" s="145">
        <v>123</v>
      </c>
      <c r="U126" s="145">
        <v>82</v>
      </c>
      <c r="V126" s="145">
        <v>57</v>
      </c>
      <c r="W126" s="145">
        <v>84</v>
      </c>
      <c r="X126" s="145">
        <v>115</v>
      </c>
      <c r="Y126" s="145">
        <v>118</v>
      </c>
      <c r="Z126" s="145">
        <v>606</v>
      </c>
      <c r="AA126" s="145">
        <v>287</v>
      </c>
      <c r="AB126" s="145">
        <v>329</v>
      </c>
      <c r="AC126" s="145">
        <v>208</v>
      </c>
      <c r="AD126" s="145">
        <v>250</v>
      </c>
      <c r="AE126" s="146">
        <v>7059</v>
      </c>
    </row>
    <row r="127" spans="1:31" x14ac:dyDescent="0.3">
      <c r="A127" s="147" t="s">
        <v>330</v>
      </c>
      <c r="B127" s="146">
        <v>423</v>
      </c>
      <c r="C127" s="146">
        <v>468</v>
      </c>
      <c r="D127" s="146">
        <v>404</v>
      </c>
      <c r="E127" s="146">
        <v>445</v>
      </c>
      <c r="F127" s="146">
        <v>433</v>
      </c>
      <c r="G127" s="146">
        <v>303</v>
      </c>
      <c r="H127" s="146">
        <v>815</v>
      </c>
      <c r="I127" s="146">
        <v>397</v>
      </c>
      <c r="J127" s="146">
        <v>573</v>
      </c>
      <c r="K127" s="146">
        <v>105</v>
      </c>
      <c r="L127" s="146">
        <v>76</v>
      </c>
      <c r="M127" s="146">
        <v>99</v>
      </c>
      <c r="N127" s="146">
        <v>43</v>
      </c>
      <c r="O127" s="146">
        <v>65</v>
      </c>
      <c r="P127" s="146">
        <v>147</v>
      </c>
      <c r="Q127" s="146">
        <v>69</v>
      </c>
      <c r="R127" s="146">
        <v>74</v>
      </c>
      <c r="S127" s="146">
        <v>41</v>
      </c>
      <c r="T127" s="146">
        <v>124</v>
      </c>
      <c r="U127" s="146">
        <v>84</v>
      </c>
      <c r="V127" s="146">
        <v>61</v>
      </c>
      <c r="W127" s="146">
        <v>85</v>
      </c>
      <c r="X127" s="146">
        <v>117</v>
      </c>
      <c r="Y127" s="146">
        <v>126</v>
      </c>
      <c r="Z127" s="146">
        <v>641</v>
      </c>
      <c r="AA127" s="146">
        <v>299</v>
      </c>
      <c r="AB127" s="146">
        <v>342</v>
      </c>
      <c r="AC127" s="146">
        <v>215</v>
      </c>
      <c r="AD127" s="146">
        <v>258</v>
      </c>
      <c r="AE127" s="146">
        <v>7332</v>
      </c>
    </row>
    <row r="128" spans="1:31" x14ac:dyDescent="0.3">
      <c r="A128" s="148" t="s">
        <v>331</v>
      </c>
    </row>
    <row r="129" spans="1:31" x14ac:dyDescent="0.3">
      <c r="A129" s="148" t="s">
        <v>372</v>
      </c>
    </row>
    <row r="131" spans="1:31" x14ac:dyDescent="0.3">
      <c r="A131" s="140" t="s">
        <v>373</v>
      </c>
    </row>
    <row r="132" spans="1:31" x14ac:dyDescent="0.3">
      <c r="A132" s="149" t="s">
        <v>374</v>
      </c>
    </row>
    <row r="133" spans="1:31" x14ac:dyDescent="0.3">
      <c r="A133" s="141" t="s">
        <v>299</v>
      </c>
    </row>
    <row r="134" spans="1:31" ht="15.6" customHeight="1" x14ac:dyDescent="0.3">
      <c r="A134" s="153" t="s">
        <v>375</v>
      </c>
      <c r="B134" s="155" t="s">
        <v>300</v>
      </c>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7"/>
    </row>
    <row r="135" spans="1:31" ht="45.6" x14ac:dyDescent="0.3">
      <c r="A135" s="154"/>
      <c r="B135" s="142" t="s">
        <v>301</v>
      </c>
      <c r="C135" s="142" t="s">
        <v>302</v>
      </c>
      <c r="D135" s="142" t="s">
        <v>303</v>
      </c>
      <c r="E135" s="142" t="s">
        <v>304</v>
      </c>
      <c r="F135" s="142" t="s">
        <v>305</v>
      </c>
      <c r="G135" s="142" t="s">
        <v>306</v>
      </c>
      <c r="H135" s="142" t="s">
        <v>307</v>
      </c>
      <c r="I135" s="142" t="s">
        <v>308</v>
      </c>
      <c r="J135" s="142" t="s">
        <v>309</v>
      </c>
      <c r="K135" s="142" t="s">
        <v>310</v>
      </c>
      <c r="L135" s="142" t="s">
        <v>311</v>
      </c>
      <c r="M135" s="142" t="s">
        <v>312</v>
      </c>
      <c r="N135" s="142" t="s">
        <v>313</v>
      </c>
      <c r="O135" s="142" t="s">
        <v>314</v>
      </c>
      <c r="P135" s="142" t="s">
        <v>315</v>
      </c>
      <c r="Q135" s="142" t="s">
        <v>316</v>
      </c>
      <c r="R135" s="142" t="s">
        <v>317</v>
      </c>
      <c r="S135" s="142" t="s">
        <v>318</v>
      </c>
      <c r="T135" s="142" t="s">
        <v>319</v>
      </c>
      <c r="U135" s="142" t="s">
        <v>320</v>
      </c>
      <c r="V135" s="142" t="s">
        <v>321</v>
      </c>
      <c r="W135" s="142" t="s">
        <v>322</v>
      </c>
      <c r="X135" s="142" t="s">
        <v>323</v>
      </c>
      <c r="Y135" s="142" t="s">
        <v>324</v>
      </c>
      <c r="Z135" s="142" t="s">
        <v>325</v>
      </c>
      <c r="AA135" s="142" t="s">
        <v>326</v>
      </c>
      <c r="AB135" s="142" t="s">
        <v>327</v>
      </c>
      <c r="AC135" s="142" t="s">
        <v>328</v>
      </c>
      <c r="AD135" s="142" t="s">
        <v>329</v>
      </c>
      <c r="AE135" s="143" t="s">
        <v>330</v>
      </c>
    </row>
    <row r="136" spans="1:31" x14ac:dyDescent="0.3">
      <c r="A136" s="144" t="s">
        <v>343</v>
      </c>
      <c r="B136" s="145">
        <v>6</v>
      </c>
      <c r="C136" s="145">
        <v>15</v>
      </c>
      <c r="D136" s="145">
        <v>11</v>
      </c>
      <c r="E136" s="145">
        <v>8</v>
      </c>
      <c r="F136" s="145">
        <v>16</v>
      </c>
      <c r="G136" s="145">
        <v>15</v>
      </c>
      <c r="H136" s="145">
        <v>16</v>
      </c>
      <c r="I136" s="145">
        <v>11</v>
      </c>
      <c r="J136" s="145">
        <v>21</v>
      </c>
      <c r="K136" s="145">
        <v>2</v>
      </c>
      <c r="L136" s="145">
        <v>2</v>
      </c>
      <c r="M136" s="145">
        <v>1</v>
      </c>
      <c r="N136" s="145">
        <v>1</v>
      </c>
      <c r="O136" s="145">
        <v>1</v>
      </c>
      <c r="P136" s="145">
        <v>7</v>
      </c>
      <c r="Q136" s="145">
        <v>3</v>
      </c>
      <c r="R136" s="145">
        <v>15</v>
      </c>
      <c r="S136" s="145">
        <v>2</v>
      </c>
      <c r="T136" s="145">
        <v>1</v>
      </c>
      <c r="U136" s="145">
        <v>2</v>
      </c>
      <c r="V136" s="145">
        <v>4</v>
      </c>
      <c r="W136" s="145">
        <v>0</v>
      </c>
      <c r="X136" s="145">
        <v>2</v>
      </c>
      <c r="Y136" s="145">
        <v>8</v>
      </c>
      <c r="Z136" s="145">
        <v>34</v>
      </c>
      <c r="AA136" s="145">
        <v>12</v>
      </c>
      <c r="AB136" s="145">
        <v>13</v>
      </c>
      <c r="AC136" s="145">
        <v>7</v>
      </c>
      <c r="AD136" s="145">
        <v>8</v>
      </c>
      <c r="AE136" s="146">
        <v>244</v>
      </c>
    </row>
    <row r="137" spans="1:31" x14ac:dyDescent="0.3">
      <c r="A137" s="144" t="s">
        <v>344</v>
      </c>
      <c r="B137" s="145">
        <v>4</v>
      </c>
      <c r="C137" s="145">
        <v>1</v>
      </c>
      <c r="D137" s="145">
        <v>3</v>
      </c>
      <c r="E137" s="145">
        <v>3</v>
      </c>
      <c r="F137" s="145">
        <v>2</v>
      </c>
      <c r="G137" s="145">
        <v>1</v>
      </c>
      <c r="H137" s="145">
        <v>6</v>
      </c>
      <c r="I137" s="145">
        <v>2</v>
      </c>
      <c r="J137" s="145">
        <v>2</v>
      </c>
      <c r="K137" s="145">
        <v>0</v>
      </c>
      <c r="L137" s="145">
        <v>0</v>
      </c>
      <c r="M137" s="145">
        <v>0</v>
      </c>
      <c r="N137" s="145">
        <v>0</v>
      </c>
      <c r="O137" s="145">
        <v>0</v>
      </c>
      <c r="P137" s="145">
        <v>2</v>
      </c>
      <c r="Q137" s="145">
        <v>0</v>
      </c>
      <c r="R137" s="145">
        <v>1</v>
      </c>
      <c r="S137" s="145">
        <v>0</v>
      </c>
      <c r="T137" s="145">
        <v>0</v>
      </c>
      <c r="U137" s="145">
        <v>0</v>
      </c>
      <c r="V137" s="145">
        <v>0</v>
      </c>
      <c r="W137" s="145">
        <v>1</v>
      </c>
      <c r="X137" s="145">
        <v>0</v>
      </c>
      <c r="Y137" s="145">
        <v>0</v>
      </c>
      <c r="Z137" s="145">
        <v>1</v>
      </c>
      <c r="AA137" s="145">
        <v>0</v>
      </c>
      <c r="AB137" s="145">
        <v>0</v>
      </c>
      <c r="AC137" s="145">
        <v>0</v>
      </c>
      <c r="AD137" s="145">
        <v>0</v>
      </c>
      <c r="AE137" s="146">
        <v>29</v>
      </c>
    </row>
    <row r="138" spans="1:31" x14ac:dyDescent="0.3">
      <c r="A138" s="147" t="s">
        <v>330</v>
      </c>
      <c r="B138" s="146">
        <v>10</v>
      </c>
      <c r="C138" s="146">
        <v>16</v>
      </c>
      <c r="D138" s="146">
        <v>14</v>
      </c>
      <c r="E138" s="146">
        <v>11</v>
      </c>
      <c r="F138" s="146">
        <v>18</v>
      </c>
      <c r="G138" s="146">
        <v>16</v>
      </c>
      <c r="H138" s="146">
        <v>22</v>
      </c>
      <c r="I138" s="146">
        <v>13</v>
      </c>
      <c r="J138" s="146">
        <v>23</v>
      </c>
      <c r="K138" s="146">
        <v>2</v>
      </c>
      <c r="L138" s="146">
        <v>2</v>
      </c>
      <c r="M138" s="146">
        <v>1</v>
      </c>
      <c r="N138" s="146">
        <v>1</v>
      </c>
      <c r="O138" s="146">
        <v>1</v>
      </c>
      <c r="P138" s="146">
        <v>9</v>
      </c>
      <c r="Q138" s="146">
        <v>3</v>
      </c>
      <c r="R138" s="146">
        <v>16</v>
      </c>
      <c r="S138" s="146">
        <v>2</v>
      </c>
      <c r="T138" s="146">
        <v>1</v>
      </c>
      <c r="U138" s="146">
        <v>2</v>
      </c>
      <c r="V138" s="146">
        <v>4</v>
      </c>
      <c r="W138" s="146">
        <v>1</v>
      </c>
      <c r="X138" s="146">
        <v>2</v>
      </c>
      <c r="Y138" s="146">
        <v>8</v>
      </c>
      <c r="Z138" s="146">
        <v>35</v>
      </c>
      <c r="AA138" s="146">
        <v>12</v>
      </c>
      <c r="AB138" s="146">
        <v>13</v>
      </c>
      <c r="AC138" s="146">
        <v>7</v>
      </c>
      <c r="AD138" s="146">
        <v>8</v>
      </c>
      <c r="AE138" s="146">
        <v>273</v>
      </c>
    </row>
    <row r="139" spans="1:31" x14ac:dyDescent="0.3">
      <c r="A139" s="148" t="s">
        <v>376</v>
      </c>
    </row>
    <row r="140" spans="1:31" x14ac:dyDescent="0.3">
      <c r="A140" s="148" t="s">
        <v>377</v>
      </c>
    </row>
    <row r="142" spans="1:31" x14ac:dyDescent="0.3">
      <c r="A142" s="140" t="s">
        <v>378</v>
      </c>
    </row>
    <row r="143" spans="1:31" x14ac:dyDescent="0.3">
      <c r="A143" s="149" t="s">
        <v>379</v>
      </c>
    </row>
    <row r="144" spans="1:31" x14ac:dyDescent="0.3">
      <c r="A144" s="141" t="s">
        <v>299</v>
      </c>
    </row>
    <row r="145" spans="1:31" ht="38.4" customHeight="1" x14ac:dyDescent="0.3">
      <c r="A145" s="153" t="s">
        <v>380</v>
      </c>
      <c r="B145" s="155" t="s">
        <v>300</v>
      </c>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7"/>
    </row>
    <row r="146" spans="1:31" ht="45.6" x14ac:dyDescent="0.3">
      <c r="A146" s="154"/>
      <c r="B146" s="142" t="s">
        <v>301</v>
      </c>
      <c r="C146" s="142" t="s">
        <v>302</v>
      </c>
      <c r="D146" s="142" t="s">
        <v>303</v>
      </c>
      <c r="E146" s="142" t="s">
        <v>304</v>
      </c>
      <c r="F146" s="142" t="s">
        <v>305</v>
      </c>
      <c r="G146" s="142" t="s">
        <v>306</v>
      </c>
      <c r="H146" s="142" t="s">
        <v>307</v>
      </c>
      <c r="I146" s="142" t="s">
        <v>308</v>
      </c>
      <c r="J146" s="142" t="s">
        <v>309</v>
      </c>
      <c r="K146" s="142" t="s">
        <v>310</v>
      </c>
      <c r="L146" s="142" t="s">
        <v>311</v>
      </c>
      <c r="M146" s="142" t="s">
        <v>312</v>
      </c>
      <c r="N146" s="142" t="s">
        <v>313</v>
      </c>
      <c r="O146" s="142" t="s">
        <v>314</v>
      </c>
      <c r="P146" s="142" t="s">
        <v>315</v>
      </c>
      <c r="Q146" s="142" t="s">
        <v>316</v>
      </c>
      <c r="R146" s="142" t="s">
        <v>317</v>
      </c>
      <c r="S146" s="142" t="s">
        <v>318</v>
      </c>
      <c r="T146" s="142" t="s">
        <v>319</v>
      </c>
      <c r="U146" s="142" t="s">
        <v>320</v>
      </c>
      <c r="V146" s="142" t="s">
        <v>321</v>
      </c>
      <c r="W146" s="142" t="s">
        <v>322</v>
      </c>
      <c r="X146" s="142" t="s">
        <v>323</v>
      </c>
      <c r="Y146" s="142" t="s">
        <v>324</v>
      </c>
      <c r="Z146" s="142" t="s">
        <v>325</v>
      </c>
      <c r="AA146" s="142" t="s">
        <v>326</v>
      </c>
      <c r="AB146" s="142" t="s">
        <v>327</v>
      </c>
      <c r="AC146" s="142" t="s">
        <v>328</v>
      </c>
      <c r="AD146" s="142" t="s">
        <v>329</v>
      </c>
      <c r="AE146" s="143" t="s">
        <v>330</v>
      </c>
    </row>
    <row r="147" spans="1:31" x14ac:dyDescent="0.3">
      <c r="A147" s="144" t="s">
        <v>343</v>
      </c>
      <c r="B147" s="145">
        <v>369</v>
      </c>
      <c r="C147" s="145">
        <v>430</v>
      </c>
      <c r="D147" s="145">
        <v>358</v>
      </c>
      <c r="E147" s="145">
        <v>413</v>
      </c>
      <c r="F147" s="145">
        <v>396</v>
      </c>
      <c r="G147" s="145">
        <v>292</v>
      </c>
      <c r="H147" s="145">
        <v>762</v>
      </c>
      <c r="I147" s="145">
        <v>321</v>
      </c>
      <c r="J147" s="145">
        <v>497</v>
      </c>
      <c r="K147" s="145">
        <v>100</v>
      </c>
      <c r="L147" s="145">
        <v>72</v>
      </c>
      <c r="M147" s="145">
        <v>97</v>
      </c>
      <c r="N147" s="145">
        <v>40</v>
      </c>
      <c r="O147" s="145">
        <v>64</v>
      </c>
      <c r="P147" s="145">
        <v>144</v>
      </c>
      <c r="Q147" s="145">
        <v>69</v>
      </c>
      <c r="R147" s="145">
        <v>73</v>
      </c>
      <c r="S147" s="145">
        <v>41</v>
      </c>
      <c r="T147" s="145">
        <v>116</v>
      </c>
      <c r="U147" s="145">
        <v>80</v>
      </c>
      <c r="V147" s="145">
        <v>61</v>
      </c>
      <c r="W147" s="145">
        <v>84</v>
      </c>
      <c r="X147" s="145">
        <v>111</v>
      </c>
      <c r="Y147" s="145">
        <v>125</v>
      </c>
      <c r="Z147" s="145">
        <v>632</v>
      </c>
      <c r="AA147" s="145">
        <v>294</v>
      </c>
      <c r="AB147" s="145">
        <v>333</v>
      </c>
      <c r="AC147" s="145">
        <v>213</v>
      </c>
      <c r="AD147" s="145">
        <v>254</v>
      </c>
      <c r="AE147" s="146">
        <v>6841</v>
      </c>
    </row>
    <row r="148" spans="1:31" x14ac:dyDescent="0.3">
      <c r="A148" s="144" t="s">
        <v>344</v>
      </c>
      <c r="B148" s="145">
        <v>54</v>
      </c>
      <c r="C148" s="145">
        <v>38</v>
      </c>
      <c r="D148" s="145">
        <v>46</v>
      </c>
      <c r="E148" s="145">
        <v>32</v>
      </c>
      <c r="F148" s="145">
        <v>37</v>
      </c>
      <c r="G148" s="145">
        <v>11</v>
      </c>
      <c r="H148" s="145">
        <v>53</v>
      </c>
      <c r="I148" s="145">
        <v>76</v>
      </c>
      <c r="J148" s="145">
        <v>76</v>
      </c>
      <c r="K148" s="145">
        <v>5</v>
      </c>
      <c r="L148" s="145">
        <v>4</v>
      </c>
      <c r="M148" s="145">
        <v>2</v>
      </c>
      <c r="N148" s="145">
        <v>3</v>
      </c>
      <c r="O148" s="145">
        <v>1</v>
      </c>
      <c r="P148" s="145">
        <v>3</v>
      </c>
      <c r="Q148" s="145">
        <v>0</v>
      </c>
      <c r="R148" s="145">
        <v>1</v>
      </c>
      <c r="S148" s="145">
        <v>0</v>
      </c>
      <c r="T148" s="145">
        <v>8</v>
      </c>
      <c r="U148" s="145">
        <v>4</v>
      </c>
      <c r="V148" s="145">
        <v>0</v>
      </c>
      <c r="W148" s="145">
        <v>1</v>
      </c>
      <c r="X148" s="145">
        <v>6</v>
      </c>
      <c r="Y148" s="145">
        <v>1</v>
      </c>
      <c r="Z148" s="145">
        <v>9</v>
      </c>
      <c r="AA148" s="145">
        <v>5</v>
      </c>
      <c r="AB148" s="145">
        <v>9</v>
      </c>
      <c r="AC148" s="145">
        <v>2</v>
      </c>
      <c r="AD148" s="145">
        <v>4</v>
      </c>
      <c r="AE148" s="146">
        <v>491</v>
      </c>
    </row>
    <row r="149" spans="1:31" x14ac:dyDescent="0.3">
      <c r="A149" s="147" t="s">
        <v>330</v>
      </c>
      <c r="B149" s="146">
        <v>423</v>
      </c>
      <c r="C149" s="146">
        <v>468</v>
      </c>
      <c r="D149" s="146">
        <v>404</v>
      </c>
      <c r="E149" s="146">
        <v>445</v>
      </c>
      <c r="F149" s="146">
        <v>433</v>
      </c>
      <c r="G149" s="146">
        <v>303</v>
      </c>
      <c r="H149" s="146">
        <v>815</v>
      </c>
      <c r="I149" s="146">
        <v>397</v>
      </c>
      <c r="J149" s="146">
        <v>573</v>
      </c>
      <c r="K149" s="146">
        <v>105</v>
      </c>
      <c r="L149" s="146">
        <v>76</v>
      </c>
      <c r="M149" s="146">
        <v>99</v>
      </c>
      <c r="N149" s="146">
        <v>43</v>
      </c>
      <c r="O149" s="146">
        <v>65</v>
      </c>
      <c r="P149" s="146">
        <v>147</v>
      </c>
      <c r="Q149" s="146">
        <v>69</v>
      </c>
      <c r="R149" s="146">
        <v>74</v>
      </c>
      <c r="S149" s="146">
        <v>41</v>
      </c>
      <c r="T149" s="146">
        <v>124</v>
      </c>
      <c r="U149" s="146">
        <v>84</v>
      </c>
      <c r="V149" s="146">
        <v>61</v>
      </c>
      <c r="W149" s="146">
        <v>85</v>
      </c>
      <c r="X149" s="146">
        <v>117</v>
      </c>
      <c r="Y149" s="146">
        <v>126</v>
      </c>
      <c r="Z149" s="146">
        <v>641</v>
      </c>
      <c r="AA149" s="146">
        <v>299</v>
      </c>
      <c r="AB149" s="146">
        <v>342</v>
      </c>
      <c r="AC149" s="146">
        <v>215</v>
      </c>
      <c r="AD149" s="146">
        <v>258</v>
      </c>
      <c r="AE149" s="146">
        <v>7332</v>
      </c>
    </row>
    <row r="150" spans="1:31" x14ac:dyDescent="0.3">
      <c r="A150" s="148" t="s">
        <v>331</v>
      </c>
    </row>
    <row r="151" spans="1:31" x14ac:dyDescent="0.3">
      <c r="A151" s="148" t="s">
        <v>381</v>
      </c>
    </row>
    <row r="153" spans="1:31" x14ac:dyDescent="0.3">
      <c r="A153" s="140" t="s">
        <v>382</v>
      </c>
    </row>
    <row r="154" spans="1:31" x14ac:dyDescent="0.3">
      <c r="A154" s="149" t="s">
        <v>383</v>
      </c>
    </row>
    <row r="155" spans="1:31" x14ac:dyDescent="0.3">
      <c r="A155" s="141" t="s">
        <v>299</v>
      </c>
    </row>
    <row r="156" spans="1:31" ht="26.4" customHeight="1" x14ac:dyDescent="0.3">
      <c r="A156" s="153" t="s">
        <v>384</v>
      </c>
      <c r="B156" s="155" t="s">
        <v>300</v>
      </c>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7"/>
    </row>
    <row r="157" spans="1:31" ht="45.6" x14ac:dyDescent="0.3">
      <c r="A157" s="154"/>
      <c r="B157" s="142" t="s">
        <v>301</v>
      </c>
      <c r="C157" s="142" t="s">
        <v>302</v>
      </c>
      <c r="D157" s="142" t="s">
        <v>303</v>
      </c>
      <c r="E157" s="142" t="s">
        <v>304</v>
      </c>
      <c r="F157" s="142" t="s">
        <v>305</v>
      </c>
      <c r="G157" s="142" t="s">
        <v>306</v>
      </c>
      <c r="H157" s="142" t="s">
        <v>307</v>
      </c>
      <c r="I157" s="142" t="s">
        <v>308</v>
      </c>
      <c r="J157" s="142" t="s">
        <v>309</v>
      </c>
      <c r="K157" s="142" t="s">
        <v>310</v>
      </c>
      <c r="L157" s="142" t="s">
        <v>311</v>
      </c>
      <c r="M157" s="142" t="s">
        <v>312</v>
      </c>
      <c r="N157" s="142" t="s">
        <v>313</v>
      </c>
      <c r="O157" s="142" t="s">
        <v>314</v>
      </c>
      <c r="P157" s="142" t="s">
        <v>315</v>
      </c>
      <c r="Q157" s="142" t="s">
        <v>316</v>
      </c>
      <c r="R157" s="142" t="s">
        <v>317</v>
      </c>
      <c r="S157" s="142" t="s">
        <v>318</v>
      </c>
      <c r="T157" s="142" t="s">
        <v>319</v>
      </c>
      <c r="U157" s="142" t="s">
        <v>320</v>
      </c>
      <c r="V157" s="142" t="s">
        <v>321</v>
      </c>
      <c r="W157" s="142" t="s">
        <v>322</v>
      </c>
      <c r="X157" s="142" t="s">
        <v>323</v>
      </c>
      <c r="Y157" s="142" t="s">
        <v>324</v>
      </c>
      <c r="Z157" s="142" t="s">
        <v>325</v>
      </c>
      <c r="AA157" s="142" t="s">
        <v>326</v>
      </c>
      <c r="AB157" s="142" t="s">
        <v>327</v>
      </c>
      <c r="AC157" s="142" t="s">
        <v>328</v>
      </c>
      <c r="AD157" s="142" t="s">
        <v>329</v>
      </c>
      <c r="AE157" s="143" t="s">
        <v>330</v>
      </c>
    </row>
    <row r="158" spans="1:31" x14ac:dyDescent="0.3">
      <c r="A158" s="144" t="s">
        <v>343</v>
      </c>
      <c r="B158" s="145">
        <v>357</v>
      </c>
      <c r="C158" s="145">
        <v>440</v>
      </c>
      <c r="D158" s="145">
        <v>372</v>
      </c>
      <c r="E158" s="145">
        <v>416</v>
      </c>
      <c r="F158" s="145">
        <v>399</v>
      </c>
      <c r="G158" s="145">
        <v>287</v>
      </c>
      <c r="H158" s="145">
        <v>759</v>
      </c>
      <c r="I158" s="145">
        <v>327</v>
      </c>
      <c r="J158" s="145">
        <v>489</v>
      </c>
      <c r="K158" s="145">
        <v>103</v>
      </c>
      <c r="L158" s="145">
        <v>75</v>
      </c>
      <c r="M158" s="145">
        <v>96</v>
      </c>
      <c r="N158" s="145">
        <v>42</v>
      </c>
      <c r="O158" s="145">
        <v>65</v>
      </c>
      <c r="P158" s="145">
        <v>145</v>
      </c>
      <c r="Q158" s="145">
        <v>69</v>
      </c>
      <c r="R158" s="145">
        <v>72</v>
      </c>
      <c r="S158" s="145">
        <v>41</v>
      </c>
      <c r="T158" s="145">
        <v>118</v>
      </c>
      <c r="U158" s="145">
        <v>82</v>
      </c>
      <c r="V158" s="145">
        <v>60</v>
      </c>
      <c r="W158" s="145">
        <v>84</v>
      </c>
      <c r="X158" s="145">
        <v>112</v>
      </c>
      <c r="Y158" s="145">
        <v>125</v>
      </c>
      <c r="Z158" s="145">
        <v>634</v>
      </c>
      <c r="AA158" s="145">
        <v>297</v>
      </c>
      <c r="AB158" s="145">
        <v>338</v>
      </c>
      <c r="AC158" s="145">
        <v>213</v>
      </c>
      <c r="AD158" s="145">
        <v>255</v>
      </c>
      <c r="AE158" s="146">
        <v>6872</v>
      </c>
    </row>
    <row r="159" spans="1:31" x14ac:dyDescent="0.3">
      <c r="A159" s="144" t="s">
        <v>344</v>
      </c>
      <c r="B159" s="145">
        <v>66</v>
      </c>
      <c r="C159" s="145">
        <v>28</v>
      </c>
      <c r="D159" s="145">
        <v>32</v>
      </c>
      <c r="E159" s="145">
        <v>29</v>
      </c>
      <c r="F159" s="145">
        <v>34</v>
      </c>
      <c r="G159" s="145">
        <v>16</v>
      </c>
      <c r="H159" s="145">
        <v>56</v>
      </c>
      <c r="I159" s="145">
        <v>70</v>
      </c>
      <c r="J159" s="145">
        <v>84</v>
      </c>
      <c r="K159" s="145">
        <v>2</v>
      </c>
      <c r="L159" s="145">
        <v>1</v>
      </c>
      <c r="M159" s="145">
        <v>3</v>
      </c>
      <c r="N159" s="145">
        <v>1</v>
      </c>
      <c r="O159" s="145">
        <v>0</v>
      </c>
      <c r="P159" s="145">
        <v>2</v>
      </c>
      <c r="Q159" s="145">
        <v>0</v>
      </c>
      <c r="R159" s="145">
        <v>2</v>
      </c>
      <c r="S159" s="145">
        <v>0</v>
      </c>
      <c r="T159" s="145">
        <v>6</v>
      </c>
      <c r="U159" s="145">
        <v>2</v>
      </c>
      <c r="V159" s="145">
        <v>1</v>
      </c>
      <c r="W159" s="145">
        <v>1</v>
      </c>
      <c r="X159" s="145">
        <v>5</v>
      </c>
      <c r="Y159" s="145">
        <v>1</v>
      </c>
      <c r="Z159" s="145">
        <v>7</v>
      </c>
      <c r="AA159" s="145">
        <v>2</v>
      </c>
      <c r="AB159" s="145">
        <v>4</v>
      </c>
      <c r="AC159" s="145">
        <v>2</v>
      </c>
      <c r="AD159" s="145">
        <v>3</v>
      </c>
      <c r="AE159" s="146">
        <v>460</v>
      </c>
    </row>
    <row r="160" spans="1:31" x14ac:dyDescent="0.3">
      <c r="A160" s="147" t="s">
        <v>330</v>
      </c>
      <c r="B160" s="146">
        <v>423</v>
      </c>
      <c r="C160" s="146">
        <v>468</v>
      </c>
      <c r="D160" s="146">
        <v>404</v>
      </c>
      <c r="E160" s="146">
        <v>445</v>
      </c>
      <c r="F160" s="146">
        <v>433</v>
      </c>
      <c r="G160" s="146">
        <v>303</v>
      </c>
      <c r="H160" s="146">
        <v>815</v>
      </c>
      <c r="I160" s="146">
        <v>397</v>
      </c>
      <c r="J160" s="146">
        <v>573</v>
      </c>
      <c r="K160" s="146">
        <v>105</v>
      </c>
      <c r="L160" s="146">
        <v>76</v>
      </c>
      <c r="M160" s="146">
        <v>99</v>
      </c>
      <c r="N160" s="146">
        <v>43</v>
      </c>
      <c r="O160" s="146">
        <v>65</v>
      </c>
      <c r="P160" s="146">
        <v>147</v>
      </c>
      <c r="Q160" s="146">
        <v>69</v>
      </c>
      <c r="R160" s="146">
        <v>74</v>
      </c>
      <c r="S160" s="146">
        <v>41</v>
      </c>
      <c r="T160" s="146">
        <v>124</v>
      </c>
      <c r="U160" s="146">
        <v>84</v>
      </c>
      <c r="V160" s="146">
        <v>61</v>
      </c>
      <c r="W160" s="146">
        <v>85</v>
      </c>
      <c r="X160" s="146">
        <v>117</v>
      </c>
      <c r="Y160" s="146">
        <v>126</v>
      </c>
      <c r="Z160" s="146">
        <v>641</v>
      </c>
      <c r="AA160" s="146">
        <v>299</v>
      </c>
      <c r="AB160" s="146">
        <v>342</v>
      </c>
      <c r="AC160" s="146">
        <v>215</v>
      </c>
      <c r="AD160" s="146">
        <v>258</v>
      </c>
      <c r="AE160" s="146">
        <v>7332</v>
      </c>
    </row>
    <row r="161" spans="1:31" x14ac:dyDescent="0.3">
      <c r="A161" s="148" t="s">
        <v>331</v>
      </c>
    </row>
    <row r="162" spans="1:31" x14ac:dyDescent="0.3">
      <c r="A162" s="148" t="s">
        <v>350</v>
      </c>
    </row>
    <row r="164" spans="1:31" x14ac:dyDescent="0.3">
      <c r="A164" s="140" t="s">
        <v>385</v>
      </c>
    </row>
    <row r="165" spans="1:31" x14ac:dyDescent="0.3">
      <c r="A165" s="149" t="s">
        <v>386</v>
      </c>
    </row>
    <row r="166" spans="1:31" x14ac:dyDescent="0.3">
      <c r="A166" s="141" t="s">
        <v>299</v>
      </c>
    </row>
    <row r="167" spans="1:31" ht="62.4" customHeight="1" x14ac:dyDescent="0.3">
      <c r="A167" s="153" t="s">
        <v>387</v>
      </c>
      <c r="B167" s="155" t="s">
        <v>300</v>
      </c>
      <c r="C167" s="156"/>
      <c r="D167" s="156"/>
      <c r="E167" s="156"/>
      <c r="F167" s="156"/>
      <c r="G167" s="156"/>
      <c r="H167" s="156"/>
      <c r="I167" s="156"/>
      <c r="J167" s="156"/>
      <c r="K167" s="156"/>
      <c r="L167" s="156"/>
      <c r="M167" s="156"/>
      <c r="N167" s="156"/>
      <c r="O167" s="156"/>
      <c r="P167" s="156"/>
      <c r="Q167" s="156"/>
      <c r="R167" s="156"/>
      <c r="S167" s="156"/>
      <c r="T167" s="156"/>
      <c r="U167" s="156"/>
      <c r="V167" s="156"/>
      <c r="W167" s="156"/>
      <c r="X167" s="156"/>
      <c r="Y167" s="156"/>
      <c r="Z167" s="156"/>
      <c r="AA167" s="156"/>
      <c r="AB167" s="156"/>
      <c r="AC167" s="156"/>
      <c r="AD167" s="156"/>
      <c r="AE167" s="157"/>
    </row>
    <row r="168" spans="1:31" ht="45.6" x14ac:dyDescent="0.3">
      <c r="A168" s="154"/>
      <c r="B168" s="142" t="s">
        <v>301</v>
      </c>
      <c r="C168" s="142" t="s">
        <v>302</v>
      </c>
      <c r="D168" s="142" t="s">
        <v>303</v>
      </c>
      <c r="E168" s="142" t="s">
        <v>304</v>
      </c>
      <c r="F168" s="142" t="s">
        <v>305</v>
      </c>
      <c r="G168" s="142" t="s">
        <v>306</v>
      </c>
      <c r="H168" s="142" t="s">
        <v>307</v>
      </c>
      <c r="I168" s="142" t="s">
        <v>308</v>
      </c>
      <c r="J168" s="142" t="s">
        <v>309</v>
      </c>
      <c r="K168" s="142" t="s">
        <v>310</v>
      </c>
      <c r="L168" s="142" t="s">
        <v>311</v>
      </c>
      <c r="M168" s="142" t="s">
        <v>312</v>
      </c>
      <c r="N168" s="142" t="s">
        <v>313</v>
      </c>
      <c r="O168" s="142" t="s">
        <v>314</v>
      </c>
      <c r="P168" s="142" t="s">
        <v>315</v>
      </c>
      <c r="Q168" s="142" t="s">
        <v>316</v>
      </c>
      <c r="R168" s="142" t="s">
        <v>317</v>
      </c>
      <c r="S168" s="142" t="s">
        <v>318</v>
      </c>
      <c r="T168" s="142" t="s">
        <v>319</v>
      </c>
      <c r="U168" s="142" t="s">
        <v>320</v>
      </c>
      <c r="V168" s="142" t="s">
        <v>321</v>
      </c>
      <c r="W168" s="142" t="s">
        <v>322</v>
      </c>
      <c r="X168" s="142" t="s">
        <v>323</v>
      </c>
      <c r="Y168" s="142" t="s">
        <v>324</v>
      </c>
      <c r="Z168" s="142" t="s">
        <v>325</v>
      </c>
      <c r="AA168" s="142" t="s">
        <v>326</v>
      </c>
      <c r="AB168" s="142" t="s">
        <v>327</v>
      </c>
      <c r="AC168" s="142" t="s">
        <v>328</v>
      </c>
      <c r="AD168" s="142" t="s">
        <v>329</v>
      </c>
      <c r="AE168" s="143" t="s">
        <v>330</v>
      </c>
    </row>
    <row r="169" spans="1:31" x14ac:dyDescent="0.3">
      <c r="A169" s="144" t="s">
        <v>343</v>
      </c>
      <c r="B169" s="145">
        <v>267</v>
      </c>
      <c r="C169" s="145">
        <v>334</v>
      </c>
      <c r="D169" s="145">
        <v>279</v>
      </c>
      <c r="E169" s="145">
        <v>270</v>
      </c>
      <c r="F169" s="145">
        <v>321</v>
      </c>
      <c r="G169" s="145">
        <v>184</v>
      </c>
      <c r="H169" s="145">
        <v>525</v>
      </c>
      <c r="I169" s="145">
        <v>211</v>
      </c>
      <c r="J169" s="145">
        <v>369</v>
      </c>
      <c r="K169" s="145">
        <v>67</v>
      </c>
      <c r="L169" s="145">
        <v>56</v>
      </c>
      <c r="M169" s="145">
        <v>59</v>
      </c>
      <c r="N169" s="145">
        <v>30</v>
      </c>
      <c r="O169" s="145">
        <v>52</v>
      </c>
      <c r="P169" s="145">
        <v>112</v>
      </c>
      <c r="Q169" s="145">
        <v>58</v>
      </c>
      <c r="R169" s="145">
        <v>40</v>
      </c>
      <c r="S169" s="145">
        <v>25</v>
      </c>
      <c r="T169" s="145">
        <v>81</v>
      </c>
      <c r="U169" s="145">
        <v>54</v>
      </c>
      <c r="V169" s="145">
        <v>29</v>
      </c>
      <c r="W169" s="145">
        <v>67</v>
      </c>
      <c r="X169" s="145">
        <v>56</v>
      </c>
      <c r="Y169" s="145">
        <v>78</v>
      </c>
      <c r="Z169" s="145">
        <v>537</v>
      </c>
      <c r="AA169" s="145">
        <v>153</v>
      </c>
      <c r="AB169" s="145">
        <v>254</v>
      </c>
      <c r="AC169" s="145">
        <v>132</v>
      </c>
      <c r="AD169" s="145">
        <v>191</v>
      </c>
      <c r="AE169" s="146">
        <v>4891</v>
      </c>
    </row>
    <row r="170" spans="1:31" x14ac:dyDescent="0.3">
      <c r="A170" s="144" t="s">
        <v>344</v>
      </c>
      <c r="B170" s="145">
        <v>156</v>
      </c>
      <c r="C170" s="145">
        <v>134</v>
      </c>
      <c r="D170" s="145">
        <v>125</v>
      </c>
      <c r="E170" s="145">
        <v>175</v>
      </c>
      <c r="F170" s="145">
        <v>112</v>
      </c>
      <c r="G170" s="145">
        <v>119</v>
      </c>
      <c r="H170" s="145">
        <v>290</v>
      </c>
      <c r="I170" s="145">
        <v>186</v>
      </c>
      <c r="J170" s="145">
        <v>204</v>
      </c>
      <c r="K170" s="145">
        <v>38</v>
      </c>
      <c r="L170" s="145">
        <v>20</v>
      </c>
      <c r="M170" s="145">
        <v>40</v>
      </c>
      <c r="N170" s="145">
        <v>13</v>
      </c>
      <c r="O170" s="145">
        <v>13</v>
      </c>
      <c r="P170" s="145">
        <v>35</v>
      </c>
      <c r="Q170" s="145">
        <v>11</v>
      </c>
      <c r="R170" s="145">
        <v>34</v>
      </c>
      <c r="S170" s="145">
        <v>16</v>
      </c>
      <c r="T170" s="145">
        <v>43</v>
      </c>
      <c r="U170" s="145">
        <v>30</v>
      </c>
      <c r="V170" s="145">
        <v>32</v>
      </c>
      <c r="W170" s="145">
        <v>18</v>
      </c>
      <c r="X170" s="145">
        <v>61</v>
      </c>
      <c r="Y170" s="145">
        <v>48</v>
      </c>
      <c r="Z170" s="145">
        <v>104</v>
      </c>
      <c r="AA170" s="145">
        <v>146</v>
      </c>
      <c r="AB170" s="145">
        <v>88</v>
      </c>
      <c r="AC170" s="145">
        <v>83</v>
      </c>
      <c r="AD170" s="145">
        <v>67</v>
      </c>
      <c r="AE170" s="146">
        <v>2441</v>
      </c>
    </row>
    <row r="171" spans="1:31" x14ac:dyDescent="0.3">
      <c r="A171" s="147" t="s">
        <v>330</v>
      </c>
      <c r="B171" s="146">
        <v>423</v>
      </c>
      <c r="C171" s="146">
        <v>468</v>
      </c>
      <c r="D171" s="146">
        <v>404</v>
      </c>
      <c r="E171" s="146">
        <v>445</v>
      </c>
      <c r="F171" s="146">
        <v>433</v>
      </c>
      <c r="G171" s="146">
        <v>303</v>
      </c>
      <c r="H171" s="146">
        <v>815</v>
      </c>
      <c r="I171" s="146">
        <v>397</v>
      </c>
      <c r="J171" s="146">
        <v>573</v>
      </c>
      <c r="K171" s="146">
        <v>105</v>
      </c>
      <c r="L171" s="146">
        <v>76</v>
      </c>
      <c r="M171" s="146">
        <v>99</v>
      </c>
      <c r="N171" s="146">
        <v>43</v>
      </c>
      <c r="O171" s="146">
        <v>65</v>
      </c>
      <c r="P171" s="146">
        <v>147</v>
      </c>
      <c r="Q171" s="146">
        <v>69</v>
      </c>
      <c r="R171" s="146">
        <v>74</v>
      </c>
      <c r="S171" s="146">
        <v>41</v>
      </c>
      <c r="T171" s="146">
        <v>124</v>
      </c>
      <c r="U171" s="146">
        <v>84</v>
      </c>
      <c r="V171" s="146">
        <v>61</v>
      </c>
      <c r="W171" s="146">
        <v>85</v>
      </c>
      <c r="X171" s="146">
        <v>117</v>
      </c>
      <c r="Y171" s="146">
        <v>126</v>
      </c>
      <c r="Z171" s="146">
        <v>641</v>
      </c>
      <c r="AA171" s="146">
        <v>299</v>
      </c>
      <c r="AB171" s="146">
        <v>342</v>
      </c>
      <c r="AC171" s="146">
        <v>215</v>
      </c>
      <c r="AD171" s="146">
        <v>258</v>
      </c>
      <c r="AE171" s="146">
        <v>7332</v>
      </c>
    </row>
    <row r="172" spans="1:31" x14ac:dyDescent="0.3">
      <c r="A172" s="148" t="s">
        <v>331</v>
      </c>
    </row>
    <row r="173" spans="1:31" x14ac:dyDescent="0.3">
      <c r="A173" s="148" t="s">
        <v>388</v>
      </c>
    </row>
    <row r="175" spans="1:31" x14ac:dyDescent="0.3">
      <c r="A175" s="140" t="s">
        <v>389</v>
      </c>
    </row>
    <row r="176" spans="1:31" x14ac:dyDescent="0.3">
      <c r="A176" s="149" t="s">
        <v>390</v>
      </c>
    </row>
    <row r="177" spans="1:31" x14ac:dyDescent="0.3">
      <c r="A177" s="141" t="s">
        <v>299</v>
      </c>
    </row>
    <row r="178" spans="1:31" ht="74.400000000000006" customHeight="1" x14ac:dyDescent="0.3">
      <c r="A178" s="153" t="s">
        <v>391</v>
      </c>
      <c r="B178" s="155" t="s">
        <v>300</v>
      </c>
      <c r="C178" s="156"/>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c r="Z178" s="156"/>
      <c r="AA178" s="156"/>
      <c r="AB178" s="156"/>
      <c r="AC178" s="156"/>
      <c r="AD178" s="156"/>
      <c r="AE178" s="157"/>
    </row>
    <row r="179" spans="1:31" ht="45.6" x14ac:dyDescent="0.3">
      <c r="A179" s="154"/>
      <c r="B179" s="142" t="s">
        <v>301</v>
      </c>
      <c r="C179" s="142" t="s">
        <v>302</v>
      </c>
      <c r="D179" s="142" t="s">
        <v>303</v>
      </c>
      <c r="E179" s="142" t="s">
        <v>304</v>
      </c>
      <c r="F179" s="142" t="s">
        <v>305</v>
      </c>
      <c r="G179" s="142" t="s">
        <v>306</v>
      </c>
      <c r="H179" s="142" t="s">
        <v>307</v>
      </c>
      <c r="I179" s="142" t="s">
        <v>308</v>
      </c>
      <c r="J179" s="142" t="s">
        <v>309</v>
      </c>
      <c r="K179" s="142" t="s">
        <v>310</v>
      </c>
      <c r="L179" s="142" t="s">
        <v>311</v>
      </c>
      <c r="M179" s="142" t="s">
        <v>312</v>
      </c>
      <c r="N179" s="142" t="s">
        <v>313</v>
      </c>
      <c r="O179" s="142" t="s">
        <v>314</v>
      </c>
      <c r="P179" s="142" t="s">
        <v>315</v>
      </c>
      <c r="Q179" s="142" t="s">
        <v>316</v>
      </c>
      <c r="R179" s="142" t="s">
        <v>317</v>
      </c>
      <c r="S179" s="142" t="s">
        <v>318</v>
      </c>
      <c r="T179" s="142" t="s">
        <v>319</v>
      </c>
      <c r="U179" s="142" t="s">
        <v>320</v>
      </c>
      <c r="V179" s="142" t="s">
        <v>321</v>
      </c>
      <c r="W179" s="142" t="s">
        <v>322</v>
      </c>
      <c r="X179" s="142" t="s">
        <v>323</v>
      </c>
      <c r="Y179" s="142" t="s">
        <v>324</v>
      </c>
      <c r="Z179" s="142" t="s">
        <v>325</v>
      </c>
      <c r="AA179" s="142" t="s">
        <v>326</v>
      </c>
      <c r="AB179" s="142" t="s">
        <v>327</v>
      </c>
      <c r="AC179" s="142" t="s">
        <v>328</v>
      </c>
      <c r="AD179" s="142" t="s">
        <v>329</v>
      </c>
      <c r="AE179" s="143" t="s">
        <v>330</v>
      </c>
    </row>
    <row r="180" spans="1:31" x14ac:dyDescent="0.3">
      <c r="A180" s="144" t="s">
        <v>343</v>
      </c>
      <c r="B180" s="145">
        <v>246</v>
      </c>
      <c r="C180" s="145">
        <v>325</v>
      </c>
      <c r="D180" s="145">
        <v>269</v>
      </c>
      <c r="E180" s="145">
        <v>257</v>
      </c>
      <c r="F180" s="145">
        <v>316</v>
      </c>
      <c r="G180" s="145">
        <v>181</v>
      </c>
      <c r="H180" s="145">
        <v>509</v>
      </c>
      <c r="I180" s="145">
        <v>182</v>
      </c>
      <c r="J180" s="145">
        <v>329</v>
      </c>
      <c r="K180" s="145">
        <v>66</v>
      </c>
      <c r="L180" s="145">
        <v>56</v>
      </c>
      <c r="M180" s="145">
        <v>58</v>
      </c>
      <c r="N180" s="145">
        <v>30</v>
      </c>
      <c r="O180" s="145">
        <v>52</v>
      </c>
      <c r="P180" s="145">
        <v>110</v>
      </c>
      <c r="Q180" s="145">
        <v>58</v>
      </c>
      <c r="R180" s="145">
        <v>40</v>
      </c>
      <c r="S180" s="145">
        <v>25</v>
      </c>
      <c r="T180" s="145">
        <v>79</v>
      </c>
      <c r="U180" s="145">
        <v>52</v>
      </c>
      <c r="V180" s="145">
        <v>29</v>
      </c>
      <c r="W180" s="145">
        <v>67</v>
      </c>
      <c r="X180" s="145">
        <v>55</v>
      </c>
      <c r="Y180" s="145">
        <v>78</v>
      </c>
      <c r="Z180" s="145">
        <v>535</v>
      </c>
      <c r="AA180" s="145">
        <v>151</v>
      </c>
      <c r="AB180" s="145">
        <v>253</v>
      </c>
      <c r="AC180" s="145">
        <v>129</v>
      </c>
      <c r="AD180" s="145">
        <v>190</v>
      </c>
      <c r="AE180" s="146">
        <v>4727</v>
      </c>
    </row>
    <row r="181" spans="1:31" x14ac:dyDescent="0.3">
      <c r="A181" s="144" t="s">
        <v>344</v>
      </c>
      <c r="B181" s="145">
        <v>21</v>
      </c>
      <c r="C181" s="145">
        <v>9</v>
      </c>
      <c r="D181" s="145">
        <v>10</v>
      </c>
      <c r="E181" s="145">
        <v>13</v>
      </c>
      <c r="F181" s="145">
        <v>5</v>
      </c>
      <c r="G181" s="145">
        <v>3</v>
      </c>
      <c r="H181" s="145">
        <v>16</v>
      </c>
      <c r="I181" s="145">
        <v>29</v>
      </c>
      <c r="J181" s="145">
        <v>40</v>
      </c>
      <c r="K181" s="145">
        <v>1</v>
      </c>
      <c r="L181" s="145">
        <v>0</v>
      </c>
      <c r="M181" s="145">
        <v>1</v>
      </c>
      <c r="N181" s="145">
        <v>0</v>
      </c>
      <c r="O181" s="145">
        <v>0</v>
      </c>
      <c r="P181" s="145">
        <v>2</v>
      </c>
      <c r="Q181" s="145">
        <v>0</v>
      </c>
      <c r="R181" s="145">
        <v>0</v>
      </c>
      <c r="S181" s="145">
        <v>0</v>
      </c>
      <c r="T181" s="145">
        <v>2</v>
      </c>
      <c r="U181" s="145">
        <v>2</v>
      </c>
      <c r="V181" s="145">
        <v>0</v>
      </c>
      <c r="W181" s="145">
        <v>0</v>
      </c>
      <c r="X181" s="145">
        <v>1</v>
      </c>
      <c r="Y181" s="145">
        <v>0</v>
      </c>
      <c r="Z181" s="145">
        <v>2</v>
      </c>
      <c r="AA181" s="145">
        <v>2</v>
      </c>
      <c r="AB181" s="145">
        <v>1</v>
      </c>
      <c r="AC181" s="145">
        <v>3</v>
      </c>
      <c r="AD181" s="145">
        <v>1</v>
      </c>
      <c r="AE181" s="146">
        <v>164</v>
      </c>
    </row>
    <row r="182" spans="1:31" x14ac:dyDescent="0.3">
      <c r="A182" s="147" t="s">
        <v>330</v>
      </c>
      <c r="B182" s="146">
        <v>267</v>
      </c>
      <c r="C182" s="146">
        <v>334</v>
      </c>
      <c r="D182" s="146">
        <v>279</v>
      </c>
      <c r="E182" s="146">
        <v>270</v>
      </c>
      <c r="F182" s="146">
        <v>321</v>
      </c>
      <c r="G182" s="146">
        <v>184</v>
      </c>
      <c r="H182" s="146">
        <v>525</v>
      </c>
      <c r="I182" s="146">
        <v>211</v>
      </c>
      <c r="J182" s="146">
        <v>369</v>
      </c>
      <c r="K182" s="146">
        <v>67</v>
      </c>
      <c r="L182" s="146">
        <v>56</v>
      </c>
      <c r="M182" s="146">
        <v>59</v>
      </c>
      <c r="N182" s="146">
        <v>30</v>
      </c>
      <c r="O182" s="146">
        <v>52</v>
      </c>
      <c r="P182" s="146">
        <v>112</v>
      </c>
      <c r="Q182" s="146">
        <v>58</v>
      </c>
      <c r="R182" s="146">
        <v>40</v>
      </c>
      <c r="S182" s="146">
        <v>25</v>
      </c>
      <c r="T182" s="146">
        <v>81</v>
      </c>
      <c r="U182" s="146">
        <v>54</v>
      </c>
      <c r="V182" s="146">
        <v>29</v>
      </c>
      <c r="W182" s="146">
        <v>67</v>
      </c>
      <c r="X182" s="146">
        <v>56</v>
      </c>
      <c r="Y182" s="146">
        <v>78</v>
      </c>
      <c r="Z182" s="146">
        <v>537</v>
      </c>
      <c r="AA182" s="146">
        <v>153</v>
      </c>
      <c r="AB182" s="146">
        <v>254</v>
      </c>
      <c r="AC182" s="146">
        <v>132</v>
      </c>
      <c r="AD182" s="146">
        <v>191</v>
      </c>
      <c r="AE182" s="146">
        <v>4891</v>
      </c>
    </row>
    <row r="183" spans="1:31" x14ac:dyDescent="0.3">
      <c r="A183" s="148" t="s">
        <v>392</v>
      </c>
    </row>
    <row r="184" spans="1:31" x14ac:dyDescent="0.3">
      <c r="A184" s="148" t="s">
        <v>393</v>
      </c>
    </row>
    <row r="186" spans="1:31" x14ac:dyDescent="0.3">
      <c r="A186" s="140" t="s">
        <v>394</v>
      </c>
    </row>
    <row r="187" spans="1:31" x14ac:dyDescent="0.3">
      <c r="A187" s="149" t="s">
        <v>395</v>
      </c>
    </row>
    <row r="188" spans="1:31" x14ac:dyDescent="0.3">
      <c r="A188" s="141" t="s">
        <v>299</v>
      </c>
    </row>
    <row r="189" spans="1:31" ht="15.6" customHeight="1" x14ac:dyDescent="0.3">
      <c r="A189" s="153" t="s">
        <v>396</v>
      </c>
      <c r="B189" s="155" t="s">
        <v>300</v>
      </c>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c r="Z189" s="156"/>
      <c r="AA189" s="156"/>
      <c r="AB189" s="156"/>
      <c r="AC189" s="156"/>
      <c r="AD189" s="156"/>
      <c r="AE189" s="157"/>
    </row>
    <row r="190" spans="1:31" ht="45.6" x14ac:dyDescent="0.3">
      <c r="A190" s="154"/>
      <c r="B190" s="142" t="s">
        <v>301</v>
      </c>
      <c r="C190" s="142" t="s">
        <v>302</v>
      </c>
      <c r="D190" s="142" t="s">
        <v>303</v>
      </c>
      <c r="E190" s="142" t="s">
        <v>304</v>
      </c>
      <c r="F190" s="142" t="s">
        <v>305</v>
      </c>
      <c r="G190" s="142" t="s">
        <v>306</v>
      </c>
      <c r="H190" s="142" t="s">
        <v>307</v>
      </c>
      <c r="I190" s="142" t="s">
        <v>308</v>
      </c>
      <c r="J190" s="142" t="s">
        <v>309</v>
      </c>
      <c r="K190" s="142" t="s">
        <v>310</v>
      </c>
      <c r="L190" s="142" t="s">
        <v>311</v>
      </c>
      <c r="M190" s="142" t="s">
        <v>312</v>
      </c>
      <c r="N190" s="142" t="s">
        <v>313</v>
      </c>
      <c r="O190" s="142" t="s">
        <v>314</v>
      </c>
      <c r="P190" s="142" t="s">
        <v>315</v>
      </c>
      <c r="Q190" s="142" t="s">
        <v>316</v>
      </c>
      <c r="R190" s="142" t="s">
        <v>317</v>
      </c>
      <c r="S190" s="142" t="s">
        <v>318</v>
      </c>
      <c r="T190" s="142" t="s">
        <v>319</v>
      </c>
      <c r="U190" s="142" t="s">
        <v>320</v>
      </c>
      <c r="V190" s="142" t="s">
        <v>321</v>
      </c>
      <c r="W190" s="142" t="s">
        <v>322</v>
      </c>
      <c r="X190" s="142" t="s">
        <v>323</v>
      </c>
      <c r="Y190" s="142" t="s">
        <v>324</v>
      </c>
      <c r="Z190" s="142" t="s">
        <v>325</v>
      </c>
      <c r="AA190" s="142" t="s">
        <v>326</v>
      </c>
      <c r="AB190" s="142" t="s">
        <v>327</v>
      </c>
      <c r="AC190" s="142" t="s">
        <v>328</v>
      </c>
      <c r="AD190" s="142" t="s">
        <v>329</v>
      </c>
      <c r="AE190" s="143" t="s">
        <v>330</v>
      </c>
    </row>
    <row r="191" spans="1:31" x14ac:dyDescent="0.3">
      <c r="A191" s="144" t="s">
        <v>343</v>
      </c>
      <c r="B191" s="145">
        <v>356</v>
      </c>
      <c r="C191" s="145">
        <v>426</v>
      </c>
      <c r="D191" s="145">
        <v>369</v>
      </c>
      <c r="E191" s="145">
        <v>403</v>
      </c>
      <c r="F191" s="145">
        <v>394</v>
      </c>
      <c r="G191" s="145">
        <v>265</v>
      </c>
      <c r="H191" s="145">
        <v>737</v>
      </c>
      <c r="I191" s="145">
        <v>317</v>
      </c>
      <c r="J191" s="145">
        <v>492</v>
      </c>
      <c r="K191" s="145">
        <v>99</v>
      </c>
      <c r="L191" s="145">
        <v>70</v>
      </c>
      <c r="M191" s="145">
        <v>95</v>
      </c>
      <c r="N191" s="145">
        <v>39</v>
      </c>
      <c r="O191" s="145">
        <v>64</v>
      </c>
      <c r="P191" s="145">
        <v>142</v>
      </c>
      <c r="Q191" s="145">
        <v>69</v>
      </c>
      <c r="R191" s="145">
        <v>71</v>
      </c>
      <c r="S191" s="145">
        <v>41</v>
      </c>
      <c r="T191" s="145">
        <v>111</v>
      </c>
      <c r="U191" s="145">
        <v>83</v>
      </c>
      <c r="V191" s="145">
        <v>57</v>
      </c>
      <c r="W191" s="145">
        <v>81</v>
      </c>
      <c r="X191" s="145">
        <v>108</v>
      </c>
      <c r="Y191" s="145">
        <v>124</v>
      </c>
      <c r="Z191" s="145">
        <v>636</v>
      </c>
      <c r="AA191" s="145">
        <v>297</v>
      </c>
      <c r="AB191" s="145">
        <v>339</v>
      </c>
      <c r="AC191" s="145">
        <v>210</v>
      </c>
      <c r="AD191" s="145">
        <v>256</v>
      </c>
      <c r="AE191" s="146">
        <v>6751</v>
      </c>
    </row>
    <row r="192" spans="1:31" x14ac:dyDescent="0.3">
      <c r="A192" s="144" t="s">
        <v>344</v>
      </c>
      <c r="B192" s="145">
        <v>67</v>
      </c>
      <c r="C192" s="145">
        <v>42</v>
      </c>
      <c r="D192" s="145">
        <v>35</v>
      </c>
      <c r="E192" s="145">
        <v>42</v>
      </c>
      <c r="F192" s="145">
        <v>39</v>
      </c>
      <c r="G192" s="145">
        <v>38</v>
      </c>
      <c r="H192" s="145">
        <v>78</v>
      </c>
      <c r="I192" s="145">
        <v>80</v>
      </c>
      <c r="J192" s="145">
        <v>81</v>
      </c>
      <c r="K192" s="145">
        <v>6</v>
      </c>
      <c r="L192" s="145">
        <v>6</v>
      </c>
      <c r="M192" s="145">
        <v>4</v>
      </c>
      <c r="N192" s="145">
        <v>4</v>
      </c>
      <c r="O192" s="145">
        <v>1</v>
      </c>
      <c r="P192" s="145">
        <v>5</v>
      </c>
      <c r="Q192" s="145">
        <v>0</v>
      </c>
      <c r="R192" s="145">
        <v>3</v>
      </c>
      <c r="S192" s="145">
        <v>0</v>
      </c>
      <c r="T192" s="145">
        <v>13</v>
      </c>
      <c r="U192" s="145">
        <v>1</v>
      </c>
      <c r="V192" s="145">
        <v>4</v>
      </c>
      <c r="W192" s="145">
        <v>4</v>
      </c>
      <c r="X192" s="145">
        <v>9</v>
      </c>
      <c r="Y192" s="145">
        <v>2</v>
      </c>
      <c r="Z192" s="145">
        <v>5</v>
      </c>
      <c r="AA192" s="145">
        <v>2</v>
      </c>
      <c r="AB192" s="145">
        <v>3</v>
      </c>
      <c r="AC192" s="145">
        <v>5</v>
      </c>
      <c r="AD192" s="145">
        <v>2</v>
      </c>
      <c r="AE192" s="146">
        <v>581</v>
      </c>
    </row>
    <row r="193" spans="1:31" x14ac:dyDescent="0.3">
      <c r="A193" s="147" t="s">
        <v>330</v>
      </c>
      <c r="B193" s="146">
        <v>423</v>
      </c>
      <c r="C193" s="146">
        <v>468</v>
      </c>
      <c r="D193" s="146">
        <v>404</v>
      </c>
      <c r="E193" s="146">
        <v>445</v>
      </c>
      <c r="F193" s="146">
        <v>433</v>
      </c>
      <c r="G193" s="146">
        <v>303</v>
      </c>
      <c r="H193" s="146">
        <v>815</v>
      </c>
      <c r="I193" s="146">
        <v>397</v>
      </c>
      <c r="J193" s="146">
        <v>573</v>
      </c>
      <c r="K193" s="146">
        <v>105</v>
      </c>
      <c r="L193" s="146">
        <v>76</v>
      </c>
      <c r="M193" s="146">
        <v>99</v>
      </c>
      <c r="N193" s="146">
        <v>43</v>
      </c>
      <c r="O193" s="146">
        <v>65</v>
      </c>
      <c r="P193" s="146">
        <v>147</v>
      </c>
      <c r="Q193" s="146">
        <v>69</v>
      </c>
      <c r="R193" s="146">
        <v>74</v>
      </c>
      <c r="S193" s="146">
        <v>41</v>
      </c>
      <c r="T193" s="146">
        <v>124</v>
      </c>
      <c r="U193" s="146">
        <v>84</v>
      </c>
      <c r="V193" s="146">
        <v>61</v>
      </c>
      <c r="W193" s="146">
        <v>85</v>
      </c>
      <c r="X193" s="146">
        <v>117</v>
      </c>
      <c r="Y193" s="146">
        <v>126</v>
      </c>
      <c r="Z193" s="146">
        <v>641</v>
      </c>
      <c r="AA193" s="146">
        <v>299</v>
      </c>
      <c r="AB193" s="146">
        <v>342</v>
      </c>
      <c r="AC193" s="146">
        <v>215</v>
      </c>
      <c r="AD193" s="146">
        <v>258</v>
      </c>
      <c r="AE193" s="146">
        <v>7332</v>
      </c>
    </row>
    <row r="194" spans="1:31" x14ac:dyDescent="0.3">
      <c r="A194" s="148" t="s">
        <v>331</v>
      </c>
    </row>
    <row r="195" spans="1:31" x14ac:dyDescent="0.3">
      <c r="A195" s="148" t="s">
        <v>397</v>
      </c>
    </row>
    <row r="197" spans="1:31" x14ac:dyDescent="0.3">
      <c r="A197" s="140" t="s">
        <v>398</v>
      </c>
    </row>
    <row r="198" spans="1:31" x14ac:dyDescent="0.3">
      <c r="A198" s="149" t="s">
        <v>399</v>
      </c>
    </row>
    <row r="199" spans="1:31" x14ac:dyDescent="0.3">
      <c r="A199" s="141" t="s">
        <v>299</v>
      </c>
    </row>
    <row r="200" spans="1:31" ht="50.4" customHeight="1" x14ac:dyDescent="0.3">
      <c r="A200" s="153" t="s">
        <v>400</v>
      </c>
      <c r="B200" s="155" t="s">
        <v>300</v>
      </c>
      <c r="C200" s="156"/>
      <c r="D200" s="156"/>
      <c r="E200" s="156"/>
      <c r="F200" s="156"/>
      <c r="G200" s="156"/>
      <c r="H200" s="156"/>
      <c r="I200" s="156"/>
      <c r="J200" s="156"/>
      <c r="K200" s="156"/>
      <c r="L200" s="156"/>
      <c r="M200" s="156"/>
      <c r="N200" s="156"/>
      <c r="O200" s="156"/>
      <c r="P200" s="156"/>
      <c r="Q200" s="156"/>
      <c r="R200" s="156"/>
      <c r="S200" s="156"/>
      <c r="T200" s="156"/>
      <c r="U200" s="156"/>
      <c r="V200" s="156"/>
      <c r="W200" s="156"/>
      <c r="X200" s="156"/>
      <c r="Y200" s="156"/>
      <c r="Z200" s="156"/>
      <c r="AA200" s="156"/>
      <c r="AB200" s="156"/>
      <c r="AC200" s="156"/>
      <c r="AD200" s="156"/>
      <c r="AE200" s="157"/>
    </row>
    <row r="201" spans="1:31" ht="45.6" x14ac:dyDescent="0.3">
      <c r="A201" s="154"/>
      <c r="B201" s="142" t="s">
        <v>301</v>
      </c>
      <c r="C201" s="142" t="s">
        <v>302</v>
      </c>
      <c r="D201" s="142" t="s">
        <v>303</v>
      </c>
      <c r="E201" s="142" t="s">
        <v>304</v>
      </c>
      <c r="F201" s="142" t="s">
        <v>305</v>
      </c>
      <c r="G201" s="142" t="s">
        <v>306</v>
      </c>
      <c r="H201" s="142" t="s">
        <v>307</v>
      </c>
      <c r="I201" s="142" t="s">
        <v>308</v>
      </c>
      <c r="J201" s="142" t="s">
        <v>309</v>
      </c>
      <c r="K201" s="142" t="s">
        <v>310</v>
      </c>
      <c r="L201" s="142" t="s">
        <v>311</v>
      </c>
      <c r="M201" s="142" t="s">
        <v>312</v>
      </c>
      <c r="N201" s="142" t="s">
        <v>313</v>
      </c>
      <c r="O201" s="142" t="s">
        <v>314</v>
      </c>
      <c r="P201" s="142" t="s">
        <v>315</v>
      </c>
      <c r="Q201" s="142" t="s">
        <v>316</v>
      </c>
      <c r="R201" s="142" t="s">
        <v>317</v>
      </c>
      <c r="S201" s="142" t="s">
        <v>318</v>
      </c>
      <c r="T201" s="142" t="s">
        <v>319</v>
      </c>
      <c r="U201" s="142" t="s">
        <v>320</v>
      </c>
      <c r="V201" s="142" t="s">
        <v>321</v>
      </c>
      <c r="W201" s="142" t="s">
        <v>322</v>
      </c>
      <c r="X201" s="142" t="s">
        <v>323</v>
      </c>
      <c r="Y201" s="142" t="s">
        <v>324</v>
      </c>
      <c r="Z201" s="142" t="s">
        <v>325</v>
      </c>
      <c r="AA201" s="142" t="s">
        <v>326</v>
      </c>
      <c r="AB201" s="142" t="s">
        <v>327</v>
      </c>
      <c r="AC201" s="142" t="s">
        <v>328</v>
      </c>
      <c r="AD201" s="142" t="s">
        <v>329</v>
      </c>
      <c r="AE201" s="143" t="s">
        <v>330</v>
      </c>
    </row>
    <row r="202" spans="1:31" x14ac:dyDescent="0.3">
      <c r="A202" s="144" t="s">
        <v>343</v>
      </c>
      <c r="B202" s="145">
        <v>381</v>
      </c>
      <c r="C202" s="145">
        <v>436</v>
      </c>
      <c r="D202" s="145">
        <v>382</v>
      </c>
      <c r="E202" s="145">
        <v>399</v>
      </c>
      <c r="F202" s="145">
        <v>409</v>
      </c>
      <c r="G202" s="145">
        <v>289</v>
      </c>
      <c r="H202" s="145">
        <v>751</v>
      </c>
      <c r="I202" s="145">
        <v>342</v>
      </c>
      <c r="J202" s="145">
        <v>505</v>
      </c>
      <c r="K202" s="145">
        <v>104</v>
      </c>
      <c r="L202" s="145">
        <v>76</v>
      </c>
      <c r="M202" s="145">
        <v>98</v>
      </c>
      <c r="N202" s="145">
        <v>41</v>
      </c>
      <c r="O202" s="145">
        <v>65</v>
      </c>
      <c r="P202" s="145">
        <v>144</v>
      </c>
      <c r="Q202" s="145">
        <v>69</v>
      </c>
      <c r="R202" s="145">
        <v>71</v>
      </c>
      <c r="S202" s="145">
        <v>40</v>
      </c>
      <c r="T202" s="145">
        <v>117</v>
      </c>
      <c r="U202" s="145">
        <v>80</v>
      </c>
      <c r="V202" s="145">
        <v>59</v>
      </c>
      <c r="W202" s="145">
        <v>83</v>
      </c>
      <c r="X202" s="145">
        <v>110</v>
      </c>
      <c r="Y202" s="145">
        <v>122</v>
      </c>
      <c r="Z202" s="145">
        <v>633</v>
      </c>
      <c r="AA202" s="145">
        <v>291</v>
      </c>
      <c r="AB202" s="145">
        <v>325</v>
      </c>
      <c r="AC202" s="145">
        <v>205</v>
      </c>
      <c r="AD202" s="145">
        <v>248</v>
      </c>
      <c r="AE202" s="146">
        <v>6875</v>
      </c>
    </row>
    <row r="203" spans="1:31" x14ac:dyDescent="0.3">
      <c r="A203" s="144" t="s">
        <v>344</v>
      </c>
      <c r="B203" s="145">
        <v>42</v>
      </c>
      <c r="C203" s="145">
        <v>32</v>
      </c>
      <c r="D203" s="145">
        <v>22</v>
      </c>
      <c r="E203" s="145">
        <v>46</v>
      </c>
      <c r="F203" s="145">
        <v>24</v>
      </c>
      <c r="G203" s="145">
        <v>14</v>
      </c>
      <c r="H203" s="145">
        <v>64</v>
      </c>
      <c r="I203" s="145">
        <v>55</v>
      </c>
      <c r="J203" s="145">
        <v>68</v>
      </c>
      <c r="K203" s="145">
        <v>1</v>
      </c>
      <c r="L203" s="145">
        <v>0</v>
      </c>
      <c r="M203" s="145">
        <v>1</v>
      </c>
      <c r="N203" s="145">
        <v>2</v>
      </c>
      <c r="O203" s="145">
        <v>0</v>
      </c>
      <c r="P203" s="145">
        <v>3</v>
      </c>
      <c r="Q203" s="145">
        <v>0</v>
      </c>
      <c r="R203" s="145">
        <v>3</v>
      </c>
      <c r="S203" s="145">
        <v>1</v>
      </c>
      <c r="T203" s="145">
        <v>7</v>
      </c>
      <c r="U203" s="145">
        <v>4</v>
      </c>
      <c r="V203" s="145">
        <v>2</v>
      </c>
      <c r="W203" s="145">
        <v>2</v>
      </c>
      <c r="X203" s="145">
        <v>7</v>
      </c>
      <c r="Y203" s="145">
        <v>4</v>
      </c>
      <c r="Z203" s="145">
        <v>8</v>
      </c>
      <c r="AA203" s="145">
        <v>8</v>
      </c>
      <c r="AB203" s="145">
        <v>17</v>
      </c>
      <c r="AC203" s="145">
        <v>10</v>
      </c>
      <c r="AD203" s="145">
        <v>10</v>
      </c>
      <c r="AE203" s="146">
        <v>457</v>
      </c>
    </row>
    <row r="204" spans="1:31" x14ac:dyDescent="0.3">
      <c r="A204" s="147" t="s">
        <v>330</v>
      </c>
      <c r="B204" s="146">
        <v>423</v>
      </c>
      <c r="C204" s="146">
        <v>468</v>
      </c>
      <c r="D204" s="146">
        <v>404</v>
      </c>
      <c r="E204" s="146">
        <v>445</v>
      </c>
      <c r="F204" s="146">
        <v>433</v>
      </c>
      <c r="G204" s="146">
        <v>303</v>
      </c>
      <c r="H204" s="146">
        <v>815</v>
      </c>
      <c r="I204" s="146">
        <v>397</v>
      </c>
      <c r="J204" s="146">
        <v>573</v>
      </c>
      <c r="K204" s="146">
        <v>105</v>
      </c>
      <c r="L204" s="146">
        <v>76</v>
      </c>
      <c r="M204" s="146">
        <v>99</v>
      </c>
      <c r="N204" s="146">
        <v>43</v>
      </c>
      <c r="O204" s="146">
        <v>65</v>
      </c>
      <c r="P204" s="146">
        <v>147</v>
      </c>
      <c r="Q204" s="146">
        <v>69</v>
      </c>
      <c r="R204" s="146">
        <v>74</v>
      </c>
      <c r="S204" s="146">
        <v>41</v>
      </c>
      <c r="T204" s="146">
        <v>124</v>
      </c>
      <c r="U204" s="146">
        <v>84</v>
      </c>
      <c r="V204" s="146">
        <v>61</v>
      </c>
      <c r="W204" s="146">
        <v>85</v>
      </c>
      <c r="X204" s="146">
        <v>117</v>
      </c>
      <c r="Y204" s="146">
        <v>126</v>
      </c>
      <c r="Z204" s="146">
        <v>641</v>
      </c>
      <c r="AA204" s="146">
        <v>299</v>
      </c>
      <c r="AB204" s="146">
        <v>342</v>
      </c>
      <c r="AC204" s="146">
        <v>215</v>
      </c>
      <c r="AD204" s="146">
        <v>258</v>
      </c>
      <c r="AE204" s="146">
        <v>7332</v>
      </c>
    </row>
    <row r="205" spans="1:31" x14ac:dyDescent="0.3">
      <c r="A205" s="148" t="s">
        <v>331</v>
      </c>
    </row>
    <row r="206" spans="1:31" x14ac:dyDescent="0.3">
      <c r="A206" s="148" t="s">
        <v>401</v>
      </c>
    </row>
    <row r="208" spans="1:31" x14ac:dyDescent="0.3">
      <c r="A208" s="140" t="s">
        <v>402</v>
      </c>
    </row>
    <row r="209" spans="1:31" x14ac:dyDescent="0.3">
      <c r="A209" s="149" t="s">
        <v>403</v>
      </c>
    </row>
    <row r="210" spans="1:31" x14ac:dyDescent="0.3">
      <c r="A210" s="141" t="s">
        <v>299</v>
      </c>
    </row>
    <row r="211" spans="1:31" ht="15.6" customHeight="1" x14ac:dyDescent="0.3">
      <c r="A211" s="153" t="s">
        <v>404</v>
      </c>
      <c r="B211" s="155" t="s">
        <v>300</v>
      </c>
      <c r="C211" s="156"/>
      <c r="D211" s="156"/>
      <c r="E211" s="156"/>
      <c r="F211" s="156"/>
      <c r="G211" s="156"/>
      <c r="H211" s="156"/>
      <c r="I211" s="156"/>
      <c r="J211" s="156"/>
      <c r="K211" s="156"/>
      <c r="L211" s="156"/>
      <c r="M211" s="156"/>
      <c r="N211" s="156"/>
      <c r="O211" s="156"/>
      <c r="P211" s="156"/>
      <c r="Q211" s="156"/>
      <c r="R211" s="156"/>
      <c r="S211" s="156"/>
      <c r="T211" s="156"/>
      <c r="U211" s="156"/>
      <c r="V211" s="156"/>
      <c r="W211" s="156"/>
      <c r="X211" s="156"/>
      <c r="Y211" s="156"/>
      <c r="Z211" s="156"/>
      <c r="AA211" s="156"/>
      <c r="AB211" s="156"/>
      <c r="AC211" s="156"/>
      <c r="AD211" s="156"/>
      <c r="AE211" s="157"/>
    </row>
    <row r="212" spans="1:31" ht="45.6" x14ac:dyDescent="0.3">
      <c r="A212" s="154"/>
      <c r="B212" s="142" t="s">
        <v>301</v>
      </c>
      <c r="C212" s="142" t="s">
        <v>302</v>
      </c>
      <c r="D212" s="142" t="s">
        <v>303</v>
      </c>
      <c r="E212" s="142" t="s">
        <v>304</v>
      </c>
      <c r="F212" s="142" t="s">
        <v>305</v>
      </c>
      <c r="G212" s="142" t="s">
        <v>306</v>
      </c>
      <c r="H212" s="142" t="s">
        <v>307</v>
      </c>
      <c r="I212" s="142" t="s">
        <v>308</v>
      </c>
      <c r="J212" s="142" t="s">
        <v>309</v>
      </c>
      <c r="K212" s="142" t="s">
        <v>310</v>
      </c>
      <c r="L212" s="142" t="s">
        <v>311</v>
      </c>
      <c r="M212" s="142" t="s">
        <v>312</v>
      </c>
      <c r="N212" s="142" t="s">
        <v>313</v>
      </c>
      <c r="O212" s="142" t="s">
        <v>314</v>
      </c>
      <c r="P212" s="142" t="s">
        <v>315</v>
      </c>
      <c r="Q212" s="142" t="s">
        <v>316</v>
      </c>
      <c r="R212" s="142" t="s">
        <v>317</v>
      </c>
      <c r="S212" s="142" t="s">
        <v>318</v>
      </c>
      <c r="T212" s="142" t="s">
        <v>319</v>
      </c>
      <c r="U212" s="142" t="s">
        <v>320</v>
      </c>
      <c r="V212" s="142" t="s">
        <v>321</v>
      </c>
      <c r="W212" s="142" t="s">
        <v>322</v>
      </c>
      <c r="X212" s="142" t="s">
        <v>323</v>
      </c>
      <c r="Y212" s="142" t="s">
        <v>324</v>
      </c>
      <c r="Z212" s="142" t="s">
        <v>325</v>
      </c>
      <c r="AA212" s="142" t="s">
        <v>326</v>
      </c>
      <c r="AB212" s="142" t="s">
        <v>327</v>
      </c>
      <c r="AC212" s="142" t="s">
        <v>328</v>
      </c>
      <c r="AD212" s="142" t="s">
        <v>329</v>
      </c>
      <c r="AE212" s="143" t="s">
        <v>330</v>
      </c>
    </row>
    <row r="213" spans="1:31" x14ac:dyDescent="0.3">
      <c r="A213" s="144" t="s">
        <v>343</v>
      </c>
      <c r="B213" s="145">
        <v>367</v>
      </c>
      <c r="C213" s="145">
        <v>429</v>
      </c>
      <c r="D213" s="145">
        <v>372</v>
      </c>
      <c r="E213" s="145">
        <v>415</v>
      </c>
      <c r="F213" s="145">
        <v>410</v>
      </c>
      <c r="G213" s="145">
        <v>280</v>
      </c>
      <c r="H213" s="145">
        <v>753</v>
      </c>
      <c r="I213" s="145">
        <v>339</v>
      </c>
      <c r="J213" s="145">
        <v>496</v>
      </c>
      <c r="K213" s="145">
        <v>103</v>
      </c>
      <c r="L213" s="145">
        <v>75</v>
      </c>
      <c r="M213" s="145">
        <v>98</v>
      </c>
      <c r="N213" s="145">
        <v>39</v>
      </c>
      <c r="O213" s="145">
        <v>65</v>
      </c>
      <c r="P213" s="145">
        <v>145</v>
      </c>
      <c r="Q213" s="145">
        <v>69</v>
      </c>
      <c r="R213" s="145">
        <v>73</v>
      </c>
      <c r="S213" s="145">
        <v>41</v>
      </c>
      <c r="T213" s="145">
        <v>120</v>
      </c>
      <c r="U213" s="145">
        <v>82</v>
      </c>
      <c r="V213" s="145">
        <v>60</v>
      </c>
      <c r="W213" s="145">
        <v>84</v>
      </c>
      <c r="X213" s="145">
        <v>110</v>
      </c>
      <c r="Y213" s="145">
        <v>123</v>
      </c>
      <c r="Z213" s="145">
        <v>638</v>
      </c>
      <c r="AA213" s="145">
        <v>297</v>
      </c>
      <c r="AB213" s="145">
        <v>339</v>
      </c>
      <c r="AC213" s="145">
        <v>210</v>
      </c>
      <c r="AD213" s="145">
        <v>254</v>
      </c>
      <c r="AE213" s="146">
        <v>6886</v>
      </c>
    </row>
    <row r="214" spans="1:31" x14ac:dyDescent="0.3">
      <c r="A214" s="144" t="s">
        <v>344</v>
      </c>
      <c r="B214" s="145">
        <v>56</v>
      </c>
      <c r="C214" s="145">
        <v>39</v>
      </c>
      <c r="D214" s="145">
        <v>32</v>
      </c>
      <c r="E214" s="145">
        <v>30</v>
      </c>
      <c r="F214" s="145">
        <v>23</v>
      </c>
      <c r="G214" s="145">
        <v>23</v>
      </c>
      <c r="H214" s="145">
        <v>62</v>
      </c>
      <c r="I214" s="145">
        <v>58</v>
      </c>
      <c r="J214" s="145">
        <v>77</v>
      </c>
      <c r="K214" s="145">
        <v>2</v>
      </c>
      <c r="L214" s="145">
        <v>1</v>
      </c>
      <c r="M214" s="145">
        <v>1</v>
      </c>
      <c r="N214" s="145">
        <v>4</v>
      </c>
      <c r="O214" s="145">
        <v>0</v>
      </c>
      <c r="P214" s="145">
        <v>2</v>
      </c>
      <c r="Q214" s="145">
        <v>0</v>
      </c>
      <c r="R214" s="145">
        <v>1</v>
      </c>
      <c r="S214" s="145">
        <v>0</v>
      </c>
      <c r="T214" s="145">
        <v>4</v>
      </c>
      <c r="U214" s="145">
        <v>2</v>
      </c>
      <c r="V214" s="145">
        <v>1</v>
      </c>
      <c r="W214" s="145">
        <v>1</v>
      </c>
      <c r="X214" s="145">
        <v>7</v>
      </c>
      <c r="Y214" s="145">
        <v>3</v>
      </c>
      <c r="Z214" s="145">
        <v>3</v>
      </c>
      <c r="AA214" s="145">
        <v>2</v>
      </c>
      <c r="AB214" s="145">
        <v>3</v>
      </c>
      <c r="AC214" s="145">
        <v>5</v>
      </c>
      <c r="AD214" s="145">
        <v>4</v>
      </c>
      <c r="AE214" s="146">
        <v>446</v>
      </c>
    </row>
    <row r="215" spans="1:31" x14ac:dyDescent="0.3">
      <c r="A215" s="147" t="s">
        <v>330</v>
      </c>
      <c r="B215" s="146">
        <v>423</v>
      </c>
      <c r="C215" s="146">
        <v>468</v>
      </c>
      <c r="D215" s="146">
        <v>404</v>
      </c>
      <c r="E215" s="146">
        <v>445</v>
      </c>
      <c r="F215" s="146">
        <v>433</v>
      </c>
      <c r="G215" s="146">
        <v>303</v>
      </c>
      <c r="H215" s="146">
        <v>815</v>
      </c>
      <c r="I215" s="146">
        <v>397</v>
      </c>
      <c r="J215" s="146">
        <v>573</v>
      </c>
      <c r="K215" s="146">
        <v>105</v>
      </c>
      <c r="L215" s="146">
        <v>76</v>
      </c>
      <c r="M215" s="146">
        <v>99</v>
      </c>
      <c r="N215" s="146">
        <v>43</v>
      </c>
      <c r="O215" s="146">
        <v>65</v>
      </c>
      <c r="P215" s="146">
        <v>147</v>
      </c>
      <c r="Q215" s="146">
        <v>69</v>
      </c>
      <c r="R215" s="146">
        <v>74</v>
      </c>
      <c r="S215" s="146">
        <v>41</v>
      </c>
      <c r="T215" s="146">
        <v>124</v>
      </c>
      <c r="U215" s="146">
        <v>84</v>
      </c>
      <c r="V215" s="146">
        <v>61</v>
      </c>
      <c r="W215" s="146">
        <v>85</v>
      </c>
      <c r="X215" s="146">
        <v>117</v>
      </c>
      <c r="Y215" s="146">
        <v>126</v>
      </c>
      <c r="Z215" s="146">
        <v>641</v>
      </c>
      <c r="AA215" s="146">
        <v>299</v>
      </c>
      <c r="AB215" s="146">
        <v>342</v>
      </c>
      <c r="AC215" s="146">
        <v>215</v>
      </c>
      <c r="AD215" s="146">
        <v>258</v>
      </c>
      <c r="AE215" s="146">
        <v>7332</v>
      </c>
    </row>
    <row r="216" spans="1:31" x14ac:dyDescent="0.3">
      <c r="A216" s="148" t="s">
        <v>331</v>
      </c>
    </row>
    <row r="217" spans="1:31" x14ac:dyDescent="0.3">
      <c r="A217" s="148" t="s">
        <v>405</v>
      </c>
    </row>
    <row r="219" spans="1:31" x14ac:dyDescent="0.3">
      <c r="A219" s="140" t="s">
        <v>406</v>
      </c>
    </row>
    <row r="220" spans="1:31" x14ac:dyDescent="0.3">
      <c r="A220" s="149" t="s">
        <v>407</v>
      </c>
    </row>
    <row r="221" spans="1:31" x14ac:dyDescent="0.3">
      <c r="A221" s="141" t="s">
        <v>299</v>
      </c>
    </row>
    <row r="222" spans="1:31" ht="15.6" customHeight="1" x14ac:dyDescent="0.3">
      <c r="A222" s="153" t="s">
        <v>408</v>
      </c>
      <c r="B222" s="155" t="s">
        <v>300</v>
      </c>
      <c r="C222" s="156"/>
      <c r="D222" s="156"/>
      <c r="E222" s="156"/>
      <c r="F222" s="156"/>
      <c r="G222" s="156"/>
      <c r="H222" s="156"/>
      <c r="I222" s="156"/>
      <c r="J222" s="156"/>
      <c r="K222" s="156"/>
      <c r="L222" s="156"/>
      <c r="M222" s="156"/>
      <c r="N222" s="156"/>
      <c r="O222" s="156"/>
      <c r="P222" s="156"/>
      <c r="Q222" s="156"/>
      <c r="R222" s="156"/>
      <c r="S222" s="156"/>
      <c r="T222" s="156"/>
      <c r="U222" s="156"/>
      <c r="V222" s="156"/>
      <c r="W222" s="156"/>
      <c r="X222" s="156"/>
      <c r="Y222" s="156"/>
      <c r="Z222" s="156"/>
      <c r="AA222" s="156"/>
      <c r="AB222" s="156"/>
      <c r="AC222" s="156"/>
      <c r="AD222" s="156"/>
      <c r="AE222" s="157"/>
    </row>
    <row r="223" spans="1:31" ht="45.6" x14ac:dyDescent="0.3">
      <c r="A223" s="154"/>
      <c r="B223" s="142" t="s">
        <v>301</v>
      </c>
      <c r="C223" s="142" t="s">
        <v>302</v>
      </c>
      <c r="D223" s="142" t="s">
        <v>303</v>
      </c>
      <c r="E223" s="142" t="s">
        <v>304</v>
      </c>
      <c r="F223" s="142" t="s">
        <v>305</v>
      </c>
      <c r="G223" s="142" t="s">
        <v>306</v>
      </c>
      <c r="H223" s="142" t="s">
        <v>307</v>
      </c>
      <c r="I223" s="142" t="s">
        <v>308</v>
      </c>
      <c r="J223" s="142" t="s">
        <v>309</v>
      </c>
      <c r="K223" s="142" t="s">
        <v>310</v>
      </c>
      <c r="L223" s="142" t="s">
        <v>311</v>
      </c>
      <c r="M223" s="142" t="s">
        <v>312</v>
      </c>
      <c r="N223" s="142" t="s">
        <v>313</v>
      </c>
      <c r="O223" s="142" t="s">
        <v>314</v>
      </c>
      <c r="P223" s="142" t="s">
        <v>315</v>
      </c>
      <c r="Q223" s="142" t="s">
        <v>316</v>
      </c>
      <c r="R223" s="142" t="s">
        <v>317</v>
      </c>
      <c r="S223" s="142" t="s">
        <v>318</v>
      </c>
      <c r="T223" s="142" t="s">
        <v>319</v>
      </c>
      <c r="U223" s="142" t="s">
        <v>320</v>
      </c>
      <c r="V223" s="142" t="s">
        <v>321</v>
      </c>
      <c r="W223" s="142" t="s">
        <v>322</v>
      </c>
      <c r="X223" s="142" t="s">
        <v>323</v>
      </c>
      <c r="Y223" s="142" t="s">
        <v>324</v>
      </c>
      <c r="Z223" s="142" t="s">
        <v>325</v>
      </c>
      <c r="AA223" s="142" t="s">
        <v>326</v>
      </c>
      <c r="AB223" s="142" t="s">
        <v>327</v>
      </c>
      <c r="AC223" s="142" t="s">
        <v>328</v>
      </c>
      <c r="AD223" s="142" t="s">
        <v>329</v>
      </c>
      <c r="AE223" s="143" t="s">
        <v>330</v>
      </c>
    </row>
    <row r="224" spans="1:31" x14ac:dyDescent="0.3">
      <c r="A224" s="144" t="s">
        <v>409</v>
      </c>
      <c r="B224" s="145">
        <v>69</v>
      </c>
      <c r="C224" s="145">
        <v>67</v>
      </c>
      <c r="D224" s="145">
        <v>53</v>
      </c>
      <c r="E224" s="145">
        <v>65</v>
      </c>
      <c r="F224" s="145">
        <v>64</v>
      </c>
      <c r="G224" s="145">
        <v>36</v>
      </c>
      <c r="H224" s="145">
        <v>125</v>
      </c>
      <c r="I224" s="145">
        <v>61</v>
      </c>
      <c r="J224" s="145">
        <v>94</v>
      </c>
      <c r="K224" s="145">
        <v>4</v>
      </c>
      <c r="L224" s="145">
        <v>9</v>
      </c>
      <c r="M224" s="145">
        <v>8</v>
      </c>
      <c r="N224" s="145">
        <v>6</v>
      </c>
      <c r="O224" s="145">
        <v>8</v>
      </c>
      <c r="P224" s="145">
        <v>34</v>
      </c>
      <c r="Q224" s="145">
        <v>16</v>
      </c>
      <c r="R224" s="145">
        <v>5</v>
      </c>
      <c r="S224" s="145">
        <v>4</v>
      </c>
      <c r="T224" s="145">
        <v>13</v>
      </c>
      <c r="U224" s="145">
        <v>9</v>
      </c>
      <c r="V224" s="145">
        <v>6</v>
      </c>
      <c r="W224" s="145">
        <v>14</v>
      </c>
      <c r="X224" s="145">
        <v>12</v>
      </c>
      <c r="Y224" s="145">
        <v>6</v>
      </c>
      <c r="Z224" s="145">
        <v>105</v>
      </c>
      <c r="AA224" s="145">
        <v>50</v>
      </c>
      <c r="AB224" s="145">
        <v>76</v>
      </c>
      <c r="AC224" s="145">
        <v>15</v>
      </c>
      <c r="AD224" s="145">
        <v>18</v>
      </c>
      <c r="AE224" s="146">
        <v>1052</v>
      </c>
    </row>
    <row r="225" spans="1:31" x14ac:dyDescent="0.3">
      <c r="A225" s="144" t="s">
        <v>410</v>
      </c>
      <c r="B225" s="145">
        <v>354</v>
      </c>
      <c r="C225" s="145">
        <v>401</v>
      </c>
      <c r="D225" s="145">
        <v>351</v>
      </c>
      <c r="E225" s="145">
        <v>380</v>
      </c>
      <c r="F225" s="145">
        <v>369</v>
      </c>
      <c r="G225" s="145">
        <v>267</v>
      </c>
      <c r="H225" s="145">
        <v>690</v>
      </c>
      <c r="I225" s="145">
        <v>336</v>
      </c>
      <c r="J225" s="145">
        <v>479</v>
      </c>
      <c r="K225" s="145">
        <v>101</v>
      </c>
      <c r="L225" s="145">
        <v>67</v>
      </c>
      <c r="M225" s="145">
        <v>91</v>
      </c>
      <c r="N225" s="145">
        <v>37</v>
      </c>
      <c r="O225" s="145">
        <v>57</v>
      </c>
      <c r="P225" s="145">
        <v>113</v>
      </c>
      <c r="Q225" s="145">
        <v>53</v>
      </c>
      <c r="R225" s="145">
        <v>69</v>
      </c>
      <c r="S225" s="145">
        <v>37</v>
      </c>
      <c r="T225" s="145">
        <v>111</v>
      </c>
      <c r="U225" s="145">
        <v>75</v>
      </c>
      <c r="V225" s="145">
        <v>55</v>
      </c>
      <c r="W225" s="145">
        <v>71</v>
      </c>
      <c r="X225" s="145">
        <v>105</v>
      </c>
      <c r="Y225" s="145">
        <v>120</v>
      </c>
      <c r="Z225" s="145">
        <v>536</v>
      </c>
      <c r="AA225" s="145">
        <v>249</v>
      </c>
      <c r="AB225" s="145">
        <v>266</v>
      </c>
      <c r="AC225" s="145">
        <v>200</v>
      </c>
      <c r="AD225" s="145">
        <v>240</v>
      </c>
      <c r="AE225" s="146">
        <v>6280</v>
      </c>
    </row>
    <row r="226" spans="1:31" x14ac:dyDescent="0.3">
      <c r="A226" s="147" t="s">
        <v>330</v>
      </c>
      <c r="B226" s="146">
        <v>423</v>
      </c>
      <c r="C226" s="146">
        <v>468</v>
      </c>
      <c r="D226" s="146">
        <v>404</v>
      </c>
      <c r="E226" s="146">
        <v>445</v>
      </c>
      <c r="F226" s="146">
        <v>433</v>
      </c>
      <c r="G226" s="146">
        <v>303</v>
      </c>
      <c r="H226" s="146">
        <v>815</v>
      </c>
      <c r="I226" s="146">
        <v>397</v>
      </c>
      <c r="J226" s="146">
        <v>573</v>
      </c>
      <c r="K226" s="146">
        <v>105</v>
      </c>
      <c r="L226" s="146">
        <v>76</v>
      </c>
      <c r="M226" s="146">
        <v>99</v>
      </c>
      <c r="N226" s="146">
        <v>43</v>
      </c>
      <c r="O226" s="146">
        <v>65</v>
      </c>
      <c r="P226" s="146">
        <v>147</v>
      </c>
      <c r="Q226" s="146">
        <v>69</v>
      </c>
      <c r="R226" s="146">
        <v>74</v>
      </c>
      <c r="S226" s="146">
        <v>41</v>
      </c>
      <c r="T226" s="146">
        <v>124</v>
      </c>
      <c r="U226" s="146">
        <v>84</v>
      </c>
      <c r="V226" s="146">
        <v>61</v>
      </c>
      <c r="W226" s="146">
        <v>85</v>
      </c>
      <c r="X226" s="146">
        <v>117</v>
      </c>
      <c r="Y226" s="146">
        <v>126</v>
      </c>
      <c r="Z226" s="146">
        <v>641</v>
      </c>
      <c r="AA226" s="146">
        <v>299</v>
      </c>
      <c r="AB226" s="146">
        <v>342</v>
      </c>
      <c r="AC226" s="146">
        <v>215</v>
      </c>
      <c r="AD226" s="146">
        <v>258</v>
      </c>
      <c r="AE226" s="146">
        <v>7332</v>
      </c>
    </row>
    <row r="227" spans="1:31" x14ac:dyDescent="0.3">
      <c r="A227" s="148" t="s">
        <v>331</v>
      </c>
    </row>
    <row r="228" spans="1:31" x14ac:dyDescent="0.3">
      <c r="A228" s="148" t="s">
        <v>411</v>
      </c>
    </row>
    <row r="230" spans="1:31" x14ac:dyDescent="0.3">
      <c r="A230" s="140" t="s">
        <v>412</v>
      </c>
    </row>
    <row r="231" spans="1:31" x14ac:dyDescent="0.3">
      <c r="A231" s="149" t="s">
        <v>413</v>
      </c>
    </row>
    <row r="232" spans="1:31" x14ac:dyDescent="0.3">
      <c r="A232" s="141" t="s">
        <v>299</v>
      </c>
    </row>
    <row r="233" spans="1:31" ht="15.6" customHeight="1" x14ac:dyDescent="0.3">
      <c r="A233" s="153" t="s">
        <v>414</v>
      </c>
      <c r="B233" s="155" t="s">
        <v>300</v>
      </c>
      <c r="C233" s="156"/>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c r="AE233" s="157"/>
    </row>
    <row r="234" spans="1:31" ht="45.6" x14ac:dyDescent="0.3">
      <c r="A234" s="154"/>
      <c r="B234" s="142" t="s">
        <v>301</v>
      </c>
      <c r="C234" s="142" t="s">
        <v>302</v>
      </c>
      <c r="D234" s="142" t="s">
        <v>303</v>
      </c>
      <c r="E234" s="142" t="s">
        <v>304</v>
      </c>
      <c r="F234" s="142" t="s">
        <v>305</v>
      </c>
      <c r="G234" s="142" t="s">
        <v>306</v>
      </c>
      <c r="H234" s="142" t="s">
        <v>307</v>
      </c>
      <c r="I234" s="142" t="s">
        <v>308</v>
      </c>
      <c r="J234" s="142" t="s">
        <v>309</v>
      </c>
      <c r="K234" s="142" t="s">
        <v>310</v>
      </c>
      <c r="L234" s="142" t="s">
        <v>311</v>
      </c>
      <c r="M234" s="142" t="s">
        <v>312</v>
      </c>
      <c r="N234" s="142" t="s">
        <v>313</v>
      </c>
      <c r="O234" s="142" t="s">
        <v>314</v>
      </c>
      <c r="P234" s="142" t="s">
        <v>315</v>
      </c>
      <c r="Q234" s="142" t="s">
        <v>316</v>
      </c>
      <c r="R234" s="142" t="s">
        <v>317</v>
      </c>
      <c r="S234" s="142" t="s">
        <v>318</v>
      </c>
      <c r="T234" s="142" t="s">
        <v>319</v>
      </c>
      <c r="U234" s="142" t="s">
        <v>320</v>
      </c>
      <c r="V234" s="142" t="s">
        <v>321</v>
      </c>
      <c r="W234" s="142" t="s">
        <v>322</v>
      </c>
      <c r="X234" s="142" t="s">
        <v>323</v>
      </c>
      <c r="Y234" s="142" t="s">
        <v>324</v>
      </c>
      <c r="Z234" s="142" t="s">
        <v>325</v>
      </c>
      <c r="AA234" s="142" t="s">
        <v>326</v>
      </c>
      <c r="AB234" s="142" t="s">
        <v>327</v>
      </c>
      <c r="AC234" s="142" t="s">
        <v>328</v>
      </c>
      <c r="AD234" s="142" t="s">
        <v>329</v>
      </c>
      <c r="AE234" s="143" t="s">
        <v>330</v>
      </c>
    </row>
    <row r="235" spans="1:31" x14ac:dyDescent="0.3">
      <c r="A235" s="144" t="s">
        <v>415</v>
      </c>
      <c r="B235" s="145">
        <v>0</v>
      </c>
      <c r="C235" s="145">
        <v>0</v>
      </c>
      <c r="D235" s="145">
        <v>0</v>
      </c>
      <c r="E235" s="145">
        <v>0</v>
      </c>
      <c r="F235" s="145">
        <v>0</v>
      </c>
      <c r="G235" s="145">
        <v>0</v>
      </c>
      <c r="H235" s="145">
        <v>0</v>
      </c>
      <c r="I235" s="145">
        <v>0</v>
      </c>
      <c r="J235" s="145">
        <v>0</v>
      </c>
      <c r="K235" s="145">
        <v>0</v>
      </c>
      <c r="L235" s="145">
        <v>0</v>
      </c>
      <c r="M235" s="145">
        <v>0</v>
      </c>
      <c r="N235" s="145">
        <v>0</v>
      </c>
      <c r="O235" s="145">
        <v>0</v>
      </c>
      <c r="P235" s="145">
        <v>0</v>
      </c>
      <c r="Q235" s="145">
        <v>0</v>
      </c>
      <c r="R235" s="145">
        <v>0</v>
      </c>
      <c r="S235" s="145">
        <v>0</v>
      </c>
      <c r="T235" s="145">
        <v>0</v>
      </c>
      <c r="U235" s="145">
        <v>0</v>
      </c>
      <c r="V235" s="145">
        <v>0</v>
      </c>
      <c r="W235" s="145">
        <v>0</v>
      </c>
      <c r="X235" s="145">
        <v>0</v>
      </c>
      <c r="Y235" s="145">
        <v>0</v>
      </c>
      <c r="Z235" s="145">
        <v>0</v>
      </c>
      <c r="AA235" s="145">
        <v>0</v>
      </c>
      <c r="AB235" s="145">
        <v>0</v>
      </c>
      <c r="AC235" s="145">
        <v>0</v>
      </c>
      <c r="AD235" s="145">
        <v>0</v>
      </c>
      <c r="AE235" s="146">
        <v>0</v>
      </c>
    </row>
    <row r="236" spans="1:31" x14ac:dyDescent="0.3">
      <c r="A236" s="144" t="s">
        <v>416</v>
      </c>
      <c r="B236" s="145">
        <v>91</v>
      </c>
      <c r="C236" s="145">
        <v>66</v>
      </c>
      <c r="D236" s="145">
        <v>70</v>
      </c>
      <c r="E236" s="145">
        <v>93</v>
      </c>
      <c r="F236" s="145">
        <v>69</v>
      </c>
      <c r="G236" s="145">
        <v>32</v>
      </c>
      <c r="H236" s="145">
        <v>189</v>
      </c>
      <c r="I236" s="145">
        <v>76</v>
      </c>
      <c r="J236" s="145">
        <v>132</v>
      </c>
      <c r="K236" s="145">
        <v>0</v>
      </c>
      <c r="L236" s="145">
        <v>0</v>
      </c>
      <c r="M236" s="145">
        <v>0</v>
      </c>
      <c r="N236" s="145">
        <v>0</v>
      </c>
      <c r="O236" s="145">
        <v>0</v>
      </c>
      <c r="P236" s="145">
        <v>0</v>
      </c>
      <c r="Q236" s="145">
        <v>0</v>
      </c>
      <c r="R236" s="145">
        <v>0</v>
      </c>
      <c r="S236" s="145">
        <v>0</v>
      </c>
      <c r="T236" s="145">
        <v>0</v>
      </c>
      <c r="U236" s="145">
        <v>1</v>
      </c>
      <c r="V236" s="145">
        <v>0</v>
      </c>
      <c r="W236" s="145">
        <v>0</v>
      </c>
      <c r="X236" s="145">
        <v>0</v>
      </c>
      <c r="Y236" s="145">
        <v>0</v>
      </c>
      <c r="Z236" s="145">
        <v>76</v>
      </c>
      <c r="AA236" s="145">
        <v>32</v>
      </c>
      <c r="AB236" s="145">
        <v>54</v>
      </c>
      <c r="AC236" s="145">
        <v>20</v>
      </c>
      <c r="AD236" s="145">
        <v>19</v>
      </c>
      <c r="AE236" s="146">
        <v>1020</v>
      </c>
    </row>
    <row r="237" spans="1:31" x14ac:dyDescent="0.3">
      <c r="A237" s="144" t="s">
        <v>417</v>
      </c>
      <c r="B237" s="145">
        <v>14</v>
      </c>
      <c r="C237" s="145">
        <v>21</v>
      </c>
      <c r="D237" s="145">
        <v>3</v>
      </c>
      <c r="E237" s="145">
        <v>18</v>
      </c>
      <c r="F237" s="145">
        <v>19</v>
      </c>
      <c r="G237" s="145">
        <v>15</v>
      </c>
      <c r="H237" s="145">
        <v>8</v>
      </c>
      <c r="I237" s="145">
        <v>11</v>
      </c>
      <c r="J237" s="145">
        <v>12</v>
      </c>
      <c r="K237" s="145">
        <v>21</v>
      </c>
      <c r="L237" s="145">
        <v>18</v>
      </c>
      <c r="M237" s="145">
        <v>24</v>
      </c>
      <c r="N237" s="145">
        <v>9</v>
      </c>
      <c r="O237" s="145">
        <v>19</v>
      </c>
      <c r="P237" s="145">
        <v>30</v>
      </c>
      <c r="Q237" s="145">
        <v>13</v>
      </c>
      <c r="R237" s="145">
        <v>9</v>
      </c>
      <c r="S237" s="145">
        <v>4</v>
      </c>
      <c r="T237" s="145">
        <v>22</v>
      </c>
      <c r="U237" s="145">
        <v>17</v>
      </c>
      <c r="V237" s="145">
        <v>13</v>
      </c>
      <c r="W237" s="145">
        <v>15</v>
      </c>
      <c r="X237" s="145">
        <v>14</v>
      </c>
      <c r="Y237" s="145">
        <v>15</v>
      </c>
      <c r="Z237" s="145">
        <v>35</v>
      </c>
      <c r="AA237" s="145">
        <v>11</v>
      </c>
      <c r="AB237" s="145">
        <v>13</v>
      </c>
      <c r="AC237" s="145">
        <v>10</v>
      </c>
      <c r="AD237" s="145">
        <v>11</v>
      </c>
      <c r="AE237" s="146">
        <v>444</v>
      </c>
    </row>
    <row r="238" spans="1:31" x14ac:dyDescent="0.3">
      <c r="A238" s="144" t="s">
        <v>418</v>
      </c>
      <c r="B238" s="145">
        <v>314</v>
      </c>
      <c r="C238" s="145">
        <v>370</v>
      </c>
      <c r="D238" s="145">
        <v>327</v>
      </c>
      <c r="E238" s="145">
        <v>325</v>
      </c>
      <c r="F238" s="145">
        <v>339</v>
      </c>
      <c r="G238" s="145">
        <v>253</v>
      </c>
      <c r="H238" s="145">
        <v>609</v>
      </c>
      <c r="I238" s="145">
        <v>300</v>
      </c>
      <c r="J238" s="145">
        <v>413</v>
      </c>
      <c r="K238" s="145">
        <v>81</v>
      </c>
      <c r="L238" s="145">
        <v>58</v>
      </c>
      <c r="M238" s="145">
        <v>73</v>
      </c>
      <c r="N238" s="145">
        <v>34</v>
      </c>
      <c r="O238" s="145">
        <v>46</v>
      </c>
      <c r="P238" s="145">
        <v>116</v>
      </c>
      <c r="Q238" s="145">
        <v>54</v>
      </c>
      <c r="R238" s="145">
        <v>65</v>
      </c>
      <c r="S238" s="145">
        <v>37</v>
      </c>
      <c r="T238" s="145">
        <v>101</v>
      </c>
      <c r="U238" s="145">
        <v>65</v>
      </c>
      <c r="V238" s="145">
        <v>47</v>
      </c>
      <c r="W238" s="145">
        <v>67</v>
      </c>
      <c r="X238" s="145">
        <v>101</v>
      </c>
      <c r="Y238" s="145">
        <v>111</v>
      </c>
      <c r="Z238" s="145">
        <v>500</v>
      </c>
      <c r="AA238" s="145">
        <v>254</v>
      </c>
      <c r="AB238" s="145">
        <v>258</v>
      </c>
      <c r="AC238" s="145">
        <v>180</v>
      </c>
      <c r="AD238" s="145">
        <v>227</v>
      </c>
      <c r="AE238" s="146">
        <v>5725</v>
      </c>
    </row>
    <row r="239" spans="1:31" x14ac:dyDescent="0.3">
      <c r="A239" s="144" t="s">
        <v>419</v>
      </c>
      <c r="B239" s="145">
        <v>4</v>
      </c>
      <c r="C239" s="145">
        <v>11</v>
      </c>
      <c r="D239" s="145">
        <v>4</v>
      </c>
      <c r="E239" s="145">
        <v>9</v>
      </c>
      <c r="F239" s="145">
        <v>6</v>
      </c>
      <c r="G239" s="145">
        <v>3</v>
      </c>
      <c r="H239" s="145">
        <v>9</v>
      </c>
      <c r="I239" s="145">
        <v>10</v>
      </c>
      <c r="J239" s="145">
        <v>16</v>
      </c>
      <c r="K239" s="145">
        <v>3</v>
      </c>
      <c r="L239" s="145">
        <v>0</v>
      </c>
      <c r="M239" s="145">
        <v>2</v>
      </c>
      <c r="N239" s="145">
        <v>0</v>
      </c>
      <c r="O239" s="145">
        <v>0</v>
      </c>
      <c r="P239" s="145">
        <v>1</v>
      </c>
      <c r="Q239" s="145">
        <v>2</v>
      </c>
      <c r="R239" s="145">
        <v>0</v>
      </c>
      <c r="S239" s="145">
        <v>0</v>
      </c>
      <c r="T239" s="145">
        <v>1</v>
      </c>
      <c r="U239" s="145">
        <v>1</v>
      </c>
      <c r="V239" s="145">
        <v>1</v>
      </c>
      <c r="W239" s="145">
        <v>3</v>
      </c>
      <c r="X239" s="145">
        <v>2</v>
      </c>
      <c r="Y239" s="145">
        <v>0</v>
      </c>
      <c r="Z239" s="145">
        <v>30</v>
      </c>
      <c r="AA239" s="145">
        <v>2</v>
      </c>
      <c r="AB239" s="145">
        <v>17</v>
      </c>
      <c r="AC239" s="145">
        <v>5</v>
      </c>
      <c r="AD239" s="145">
        <v>1</v>
      </c>
      <c r="AE239" s="146">
        <v>143</v>
      </c>
    </row>
    <row r="240" spans="1:31" x14ac:dyDescent="0.3">
      <c r="A240" s="147" t="s">
        <v>330</v>
      </c>
      <c r="B240" s="146">
        <v>423</v>
      </c>
      <c r="C240" s="146">
        <v>468</v>
      </c>
      <c r="D240" s="146">
        <v>404</v>
      </c>
      <c r="E240" s="146">
        <v>445</v>
      </c>
      <c r="F240" s="146">
        <v>433</v>
      </c>
      <c r="G240" s="146">
        <v>303</v>
      </c>
      <c r="H240" s="146">
        <v>815</v>
      </c>
      <c r="I240" s="146">
        <v>397</v>
      </c>
      <c r="J240" s="146">
        <v>573</v>
      </c>
      <c r="K240" s="146">
        <v>105</v>
      </c>
      <c r="L240" s="146">
        <v>76</v>
      </c>
      <c r="M240" s="146">
        <v>99</v>
      </c>
      <c r="N240" s="146">
        <v>43</v>
      </c>
      <c r="O240" s="146">
        <v>65</v>
      </c>
      <c r="P240" s="146">
        <v>147</v>
      </c>
      <c r="Q240" s="146">
        <v>69</v>
      </c>
      <c r="R240" s="146">
        <v>74</v>
      </c>
      <c r="S240" s="146">
        <v>41</v>
      </c>
      <c r="T240" s="146">
        <v>124</v>
      </c>
      <c r="U240" s="146">
        <v>84</v>
      </c>
      <c r="V240" s="146">
        <v>61</v>
      </c>
      <c r="W240" s="146">
        <v>85</v>
      </c>
      <c r="X240" s="146">
        <v>117</v>
      </c>
      <c r="Y240" s="146">
        <v>126</v>
      </c>
      <c r="Z240" s="146">
        <v>641</v>
      </c>
      <c r="AA240" s="146">
        <v>299</v>
      </c>
      <c r="AB240" s="146">
        <v>342</v>
      </c>
      <c r="AC240" s="146">
        <v>215</v>
      </c>
      <c r="AD240" s="146">
        <v>258</v>
      </c>
      <c r="AE240" s="146">
        <v>7332</v>
      </c>
    </row>
    <row r="241" spans="1:1" x14ac:dyDescent="0.3">
      <c r="A241" s="148" t="s">
        <v>331</v>
      </c>
    </row>
    <row r="242" spans="1:1" x14ac:dyDescent="0.3">
      <c r="A242" s="148" t="s">
        <v>420</v>
      </c>
    </row>
    <row r="244" spans="1:1" x14ac:dyDescent="0.3">
      <c r="A244" s="149" t="s">
        <v>421</v>
      </c>
    </row>
  </sheetData>
  <mergeCells count="38">
    <mergeCell ref="A233:A234"/>
    <mergeCell ref="B233:AE233"/>
    <mergeCell ref="A200:A201"/>
    <mergeCell ref="B200:AE200"/>
    <mergeCell ref="A211:A212"/>
    <mergeCell ref="B211:AE211"/>
    <mergeCell ref="A222:A223"/>
    <mergeCell ref="B222:AE222"/>
    <mergeCell ref="A167:A168"/>
    <mergeCell ref="B167:AE167"/>
    <mergeCell ref="A178:A179"/>
    <mergeCell ref="B178:AE178"/>
    <mergeCell ref="A189:A190"/>
    <mergeCell ref="B189:AE189"/>
    <mergeCell ref="A134:A135"/>
    <mergeCell ref="B134:AE134"/>
    <mergeCell ref="A145:A146"/>
    <mergeCell ref="B145:AE145"/>
    <mergeCell ref="A156:A157"/>
    <mergeCell ref="B156:AE156"/>
    <mergeCell ref="A101:A102"/>
    <mergeCell ref="B101:AE101"/>
    <mergeCell ref="A112:A113"/>
    <mergeCell ref="B112:AE112"/>
    <mergeCell ref="A123:A124"/>
    <mergeCell ref="B123:AE123"/>
    <mergeCell ref="A68:A69"/>
    <mergeCell ref="B68:AE68"/>
    <mergeCell ref="A79:A80"/>
    <mergeCell ref="B79:AE79"/>
    <mergeCell ref="A90:A91"/>
    <mergeCell ref="B90:AE90"/>
    <mergeCell ref="A7:A8"/>
    <mergeCell ref="B7:AE7"/>
    <mergeCell ref="A45:A46"/>
    <mergeCell ref="B45:AE45"/>
    <mergeCell ref="A57:A58"/>
    <mergeCell ref="B57:AE5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68"/>
  <sheetViews>
    <sheetView zoomScale="75" zoomScaleNormal="75" workbookViewId="0">
      <pane xSplit="3" ySplit="2" topLeftCell="W165" activePane="bottomRight" state="frozen"/>
      <selection pane="topRight" activeCell="D1" sqref="D1"/>
      <selection pane="bottomLeft" activeCell="A4" sqref="A4"/>
      <selection pane="bottomRight" activeCell="AB131" sqref="AB131"/>
    </sheetView>
  </sheetViews>
  <sheetFormatPr defaultColWidth="9.109375" defaultRowHeight="13.8" x14ac:dyDescent="0.25"/>
  <cols>
    <col min="1" max="1" width="7.6640625" style="12" customWidth="1"/>
    <col min="2" max="2" width="80.6640625" style="14" customWidth="1"/>
    <col min="3" max="3" width="18" style="14" customWidth="1"/>
    <col min="4" max="32" width="15.6640625" style="12" customWidth="1"/>
    <col min="33" max="16384" width="9.109375" style="12"/>
  </cols>
  <sheetData>
    <row r="1" spans="1:32" s="1" customFormat="1" ht="23.25" customHeight="1" x14ac:dyDescent="0.25">
      <c r="A1" s="216" t="s">
        <v>0</v>
      </c>
      <c r="B1" s="217" t="s">
        <v>1</v>
      </c>
      <c r="C1" s="218" t="s">
        <v>147</v>
      </c>
      <c r="D1" s="104">
        <v>1</v>
      </c>
      <c r="E1" s="104">
        <v>2</v>
      </c>
      <c r="F1" s="104">
        <v>3</v>
      </c>
      <c r="G1" s="104">
        <v>4</v>
      </c>
      <c r="H1" s="104">
        <v>5</v>
      </c>
      <c r="I1" s="104">
        <v>6</v>
      </c>
      <c r="J1" s="104">
        <v>7</v>
      </c>
      <c r="K1" s="104">
        <v>8</v>
      </c>
      <c r="L1" s="104">
        <v>9</v>
      </c>
      <c r="M1" s="104">
        <v>10</v>
      </c>
      <c r="N1" s="104">
        <v>11</v>
      </c>
      <c r="O1" s="104">
        <v>12</v>
      </c>
      <c r="P1" s="104">
        <v>13</v>
      </c>
      <c r="Q1" s="104">
        <v>14</v>
      </c>
      <c r="R1" s="104">
        <v>15</v>
      </c>
      <c r="S1" s="104">
        <v>16</v>
      </c>
      <c r="T1" s="104">
        <v>17</v>
      </c>
      <c r="U1" s="104">
        <v>18</v>
      </c>
      <c r="V1" s="104">
        <v>19</v>
      </c>
      <c r="W1" s="104">
        <v>20</v>
      </c>
      <c r="X1" s="104">
        <v>21</v>
      </c>
      <c r="Y1" s="104">
        <v>22</v>
      </c>
      <c r="Z1" s="104">
        <v>23</v>
      </c>
      <c r="AA1" s="104">
        <v>24</v>
      </c>
      <c r="AB1" s="104">
        <v>25</v>
      </c>
      <c r="AC1" s="104">
        <v>26</v>
      </c>
      <c r="AD1" s="104">
        <v>27</v>
      </c>
      <c r="AE1" s="104">
        <v>28</v>
      </c>
      <c r="AF1" s="104">
        <v>29</v>
      </c>
    </row>
    <row r="2" spans="1:32" s="2" customFormat="1" ht="126" customHeight="1" x14ac:dyDescent="0.25">
      <c r="A2" s="216"/>
      <c r="B2" s="217"/>
      <c r="C2" s="219"/>
      <c r="D2" s="131" t="s">
        <v>422</v>
      </c>
      <c r="E2" s="131" t="s">
        <v>423</v>
      </c>
      <c r="F2" s="131" t="s">
        <v>424</v>
      </c>
      <c r="G2" s="131" t="s">
        <v>425</v>
      </c>
      <c r="H2" s="131" t="s">
        <v>426</v>
      </c>
      <c r="I2" s="131" t="s">
        <v>427</v>
      </c>
      <c r="J2" s="131" t="s">
        <v>428</v>
      </c>
      <c r="K2" s="131" t="s">
        <v>429</v>
      </c>
      <c r="L2" s="150" t="s">
        <v>430</v>
      </c>
      <c r="M2" s="131" t="s">
        <v>431</v>
      </c>
      <c r="N2" s="131" t="s">
        <v>432</v>
      </c>
      <c r="O2" s="131" t="s">
        <v>433</v>
      </c>
      <c r="P2" s="131" t="s">
        <v>434</v>
      </c>
      <c r="Q2" s="131" t="s">
        <v>435</v>
      </c>
      <c r="R2" s="131" t="s">
        <v>436</v>
      </c>
      <c r="S2" s="131" t="s">
        <v>437</v>
      </c>
      <c r="T2" s="131" t="s">
        <v>438</v>
      </c>
      <c r="U2" s="131" t="s">
        <v>439</v>
      </c>
      <c r="V2" s="131" t="s">
        <v>440</v>
      </c>
      <c r="W2" s="131" t="s">
        <v>441</v>
      </c>
      <c r="X2" s="131" t="s">
        <v>442</v>
      </c>
      <c r="Y2" s="131" t="s">
        <v>443</v>
      </c>
      <c r="Z2" s="131" t="s">
        <v>444</v>
      </c>
      <c r="AA2" s="131" t="s">
        <v>445</v>
      </c>
      <c r="AB2" s="131" t="s">
        <v>446</v>
      </c>
      <c r="AC2" s="131" t="s">
        <v>447</v>
      </c>
      <c r="AD2" s="131" t="s">
        <v>448</v>
      </c>
      <c r="AE2" s="131" t="s">
        <v>449</v>
      </c>
      <c r="AF2" s="131" t="s">
        <v>450</v>
      </c>
    </row>
    <row r="3" spans="1:32" s="70" customFormat="1" ht="35.1" customHeight="1" x14ac:dyDescent="0.25">
      <c r="A3" s="69" t="s">
        <v>2</v>
      </c>
      <c r="B3" s="220" t="s">
        <v>3</v>
      </c>
      <c r="C3" s="221"/>
      <c r="D3" s="105">
        <v>88.2</v>
      </c>
      <c r="E3" s="105">
        <v>96.600000000000009</v>
      </c>
      <c r="F3" s="105">
        <v>93.9</v>
      </c>
      <c r="G3" s="105">
        <v>95.3</v>
      </c>
      <c r="H3" s="105">
        <v>95</v>
      </c>
      <c r="I3" s="105">
        <v>92.800000000000011</v>
      </c>
      <c r="J3" s="105">
        <v>92.3</v>
      </c>
      <c r="K3" s="105">
        <v>91.9</v>
      </c>
      <c r="L3" s="105">
        <v>90.9</v>
      </c>
      <c r="M3" s="105">
        <v>99</v>
      </c>
      <c r="N3" s="105">
        <v>95</v>
      </c>
      <c r="O3" s="105">
        <v>93.1</v>
      </c>
      <c r="P3" s="105">
        <v>95.5</v>
      </c>
      <c r="Q3" s="105">
        <v>98.1</v>
      </c>
      <c r="R3" s="105">
        <v>94.300000000000011</v>
      </c>
      <c r="S3" s="105">
        <v>97.7</v>
      </c>
      <c r="T3" s="105">
        <v>96</v>
      </c>
      <c r="U3" s="105">
        <v>94.6</v>
      </c>
      <c r="V3" s="105">
        <v>97.6</v>
      </c>
      <c r="W3" s="105">
        <v>95.9</v>
      </c>
      <c r="X3" s="105">
        <v>97.300000000000011</v>
      </c>
      <c r="Y3" s="105">
        <v>98.1</v>
      </c>
      <c r="Z3" s="105">
        <v>92.300000000000011</v>
      </c>
      <c r="AA3" s="105">
        <v>95.6</v>
      </c>
      <c r="AB3" s="105">
        <v>95.1</v>
      </c>
      <c r="AC3" s="105">
        <v>99</v>
      </c>
      <c r="AD3" s="105">
        <v>90.699999999999989</v>
      </c>
      <c r="AE3" s="105">
        <v>95.4</v>
      </c>
      <c r="AF3" s="105">
        <v>97.7</v>
      </c>
    </row>
    <row r="4" spans="1:32" s="6" customFormat="1" ht="53.25" customHeight="1" x14ac:dyDescent="0.25">
      <c r="A4" s="5" t="s">
        <v>5</v>
      </c>
      <c r="B4" s="160" t="s">
        <v>6</v>
      </c>
      <c r="C4" s="161"/>
      <c r="D4" s="106">
        <v>80</v>
      </c>
      <c r="E4" s="106">
        <v>94</v>
      </c>
      <c r="F4" s="106">
        <v>89</v>
      </c>
      <c r="G4" s="106">
        <v>91</v>
      </c>
      <c r="H4" s="106">
        <v>96</v>
      </c>
      <c r="I4" s="106">
        <v>90</v>
      </c>
      <c r="J4" s="106">
        <v>91</v>
      </c>
      <c r="K4" s="106">
        <v>89</v>
      </c>
      <c r="L4" s="106">
        <v>89</v>
      </c>
      <c r="M4" s="106">
        <v>98</v>
      </c>
      <c r="N4" s="106">
        <v>96</v>
      </c>
      <c r="O4" s="106">
        <v>91</v>
      </c>
      <c r="P4" s="106">
        <v>99</v>
      </c>
      <c r="Q4" s="106">
        <v>95</v>
      </c>
      <c r="R4" s="106">
        <v>95</v>
      </c>
      <c r="S4" s="106">
        <v>95</v>
      </c>
      <c r="T4" s="106">
        <v>92</v>
      </c>
      <c r="U4" s="106">
        <v>92</v>
      </c>
      <c r="V4" s="106">
        <v>96</v>
      </c>
      <c r="W4" s="106">
        <v>99</v>
      </c>
      <c r="X4" s="106">
        <v>95</v>
      </c>
      <c r="Y4" s="106">
        <v>95</v>
      </c>
      <c r="Z4" s="106">
        <v>95</v>
      </c>
      <c r="AA4" s="106">
        <v>98</v>
      </c>
      <c r="AB4" s="106">
        <v>95</v>
      </c>
      <c r="AC4" s="106">
        <v>98</v>
      </c>
      <c r="AD4" s="106">
        <v>87</v>
      </c>
      <c r="AE4" s="106">
        <v>96</v>
      </c>
      <c r="AF4" s="106">
        <v>95</v>
      </c>
    </row>
    <row r="5" spans="1:32" s="18" customFormat="1" ht="35.1" customHeight="1" x14ac:dyDescent="0.25">
      <c r="A5" s="194" t="s">
        <v>7</v>
      </c>
      <c r="B5" s="223" t="s">
        <v>8</v>
      </c>
      <c r="C5" s="224"/>
      <c r="D5" s="107">
        <f>D29/D30*100</f>
        <v>100</v>
      </c>
      <c r="E5" s="107">
        <f t="shared" ref="E5:R5" si="0">E29/E30*100</f>
        <v>100</v>
      </c>
      <c r="F5" s="107">
        <f t="shared" si="0"/>
        <v>100</v>
      </c>
      <c r="G5" s="107">
        <f t="shared" si="0"/>
        <v>100</v>
      </c>
      <c r="H5" s="107">
        <f t="shared" si="0"/>
        <v>100</v>
      </c>
      <c r="I5" s="107">
        <f t="shared" si="0"/>
        <v>100</v>
      </c>
      <c r="J5" s="107">
        <f t="shared" si="0"/>
        <v>100</v>
      </c>
      <c r="K5" s="107">
        <f t="shared" si="0"/>
        <v>92.307692307692307</v>
      </c>
      <c r="L5" s="107">
        <f t="shared" si="0"/>
        <v>100</v>
      </c>
      <c r="M5" s="107">
        <f t="shared" si="0"/>
        <v>100</v>
      </c>
      <c r="N5" s="107">
        <f t="shared" si="0"/>
        <v>100</v>
      </c>
      <c r="O5" s="107">
        <f t="shared" si="0"/>
        <v>100</v>
      </c>
      <c r="P5" s="107">
        <f t="shared" si="0"/>
        <v>100</v>
      </c>
      <c r="Q5" s="107">
        <f t="shared" si="0"/>
        <v>100</v>
      </c>
      <c r="R5" s="107">
        <f t="shared" si="0"/>
        <v>100</v>
      </c>
      <c r="S5" s="107">
        <f t="shared" ref="S5:AF5" si="1">S29/S30*100</f>
        <v>100</v>
      </c>
      <c r="T5" s="107">
        <f t="shared" si="1"/>
        <v>100</v>
      </c>
      <c r="U5" s="107">
        <f t="shared" si="1"/>
        <v>100</v>
      </c>
      <c r="V5" s="107">
        <f t="shared" si="1"/>
        <v>100</v>
      </c>
      <c r="W5" s="107">
        <f t="shared" si="1"/>
        <v>100</v>
      </c>
      <c r="X5" s="107">
        <f t="shared" si="1"/>
        <v>100</v>
      </c>
      <c r="Y5" s="107">
        <f t="shared" si="1"/>
        <v>100</v>
      </c>
      <c r="Z5" s="107">
        <f t="shared" si="1"/>
        <v>100</v>
      </c>
      <c r="AA5" s="107">
        <f t="shared" si="1"/>
        <v>100</v>
      </c>
      <c r="AB5" s="107">
        <f t="shared" si="1"/>
        <v>100</v>
      </c>
      <c r="AC5" s="107">
        <f t="shared" si="1"/>
        <v>100</v>
      </c>
      <c r="AD5" s="107">
        <f t="shared" si="1"/>
        <v>100</v>
      </c>
      <c r="AE5" s="107">
        <f t="shared" si="1"/>
        <v>100</v>
      </c>
      <c r="AF5" s="107">
        <f t="shared" si="1"/>
        <v>100</v>
      </c>
    </row>
    <row r="6" spans="1:32" s="8" customFormat="1" ht="20.100000000000001" customHeight="1" x14ac:dyDescent="0.25">
      <c r="A6" s="195"/>
      <c r="B6" s="9" t="s">
        <v>193</v>
      </c>
      <c r="C6" s="10"/>
      <c r="D6" s="7" t="s">
        <v>4</v>
      </c>
      <c r="E6" s="7" t="s">
        <v>4</v>
      </c>
      <c r="F6" s="7" t="s">
        <v>4</v>
      </c>
      <c r="G6" s="7" t="s">
        <v>4</v>
      </c>
      <c r="H6" s="7" t="s">
        <v>4</v>
      </c>
      <c r="I6" s="7" t="s">
        <v>4</v>
      </c>
      <c r="J6" s="7" t="s">
        <v>4</v>
      </c>
      <c r="K6" s="7" t="s">
        <v>4</v>
      </c>
      <c r="L6" s="7" t="s">
        <v>4</v>
      </c>
      <c r="M6" s="7" t="s">
        <v>4</v>
      </c>
      <c r="N6" s="7" t="s">
        <v>4</v>
      </c>
      <c r="O6" s="7" t="s">
        <v>4</v>
      </c>
      <c r="P6" s="7" t="s">
        <v>4</v>
      </c>
      <c r="Q6" s="7" t="s">
        <v>4</v>
      </c>
      <c r="R6" s="7" t="s">
        <v>4</v>
      </c>
      <c r="S6" s="7" t="s">
        <v>4</v>
      </c>
      <c r="T6" s="7" t="s">
        <v>4</v>
      </c>
      <c r="U6" s="7" t="s">
        <v>4</v>
      </c>
      <c r="V6" s="7" t="s">
        <v>4</v>
      </c>
      <c r="W6" s="7" t="s">
        <v>4</v>
      </c>
      <c r="X6" s="7" t="s">
        <v>4</v>
      </c>
      <c r="Y6" s="7" t="s">
        <v>4</v>
      </c>
      <c r="Z6" s="7" t="s">
        <v>4</v>
      </c>
      <c r="AA6" s="7" t="s">
        <v>4</v>
      </c>
      <c r="AB6" s="7" t="s">
        <v>4</v>
      </c>
      <c r="AC6" s="7" t="s">
        <v>4</v>
      </c>
      <c r="AD6" s="7" t="s">
        <v>4</v>
      </c>
      <c r="AE6" s="7" t="s">
        <v>4</v>
      </c>
      <c r="AF6" s="7" t="s">
        <v>4</v>
      </c>
    </row>
    <row r="7" spans="1:32" ht="35.25" customHeight="1" x14ac:dyDescent="0.25">
      <c r="A7" s="222"/>
      <c r="B7" s="212" t="s">
        <v>205</v>
      </c>
      <c r="C7" s="213"/>
      <c r="D7" s="11">
        <v>1</v>
      </c>
      <c r="E7" s="11">
        <v>1</v>
      </c>
      <c r="F7" s="11">
        <v>1</v>
      </c>
      <c r="G7" s="11">
        <v>1</v>
      </c>
      <c r="H7" s="11">
        <v>1</v>
      </c>
      <c r="I7" s="11">
        <v>1</v>
      </c>
      <c r="J7" s="11">
        <v>1</v>
      </c>
      <c r="K7" s="11">
        <v>1</v>
      </c>
      <c r="L7" s="11">
        <v>1</v>
      </c>
      <c r="M7" s="11">
        <v>1</v>
      </c>
      <c r="N7" s="11">
        <v>1</v>
      </c>
      <c r="O7" s="11">
        <v>1</v>
      </c>
      <c r="P7" s="11">
        <v>1</v>
      </c>
      <c r="Q7" s="11">
        <v>1</v>
      </c>
      <c r="R7" s="11">
        <v>1</v>
      </c>
      <c r="S7" s="11">
        <v>1</v>
      </c>
      <c r="T7" s="11">
        <v>1</v>
      </c>
      <c r="U7" s="11">
        <v>1</v>
      </c>
      <c r="V7" s="11">
        <v>1</v>
      </c>
      <c r="W7" s="11">
        <v>1</v>
      </c>
      <c r="X7" s="11">
        <v>1</v>
      </c>
      <c r="Y7" s="11">
        <v>1</v>
      </c>
      <c r="Z7" s="11">
        <v>1</v>
      </c>
      <c r="AA7" s="11">
        <v>1</v>
      </c>
      <c r="AB7" s="11">
        <v>1</v>
      </c>
      <c r="AC7" s="11">
        <v>1</v>
      </c>
      <c r="AD7" s="11">
        <v>1</v>
      </c>
      <c r="AE7" s="11">
        <v>1</v>
      </c>
      <c r="AF7" s="11">
        <v>1</v>
      </c>
    </row>
    <row r="8" spans="1:32" ht="35.25" customHeight="1" x14ac:dyDescent="0.25">
      <c r="A8" s="222"/>
      <c r="B8" s="212" t="s">
        <v>187</v>
      </c>
      <c r="C8" s="213"/>
      <c r="D8" s="11">
        <v>1</v>
      </c>
      <c r="E8" s="11">
        <v>1</v>
      </c>
      <c r="F8" s="11">
        <v>1</v>
      </c>
      <c r="G8" s="11">
        <v>1</v>
      </c>
      <c r="H8" s="11">
        <v>1</v>
      </c>
      <c r="I8" s="11">
        <v>1</v>
      </c>
      <c r="J8" s="11">
        <v>1</v>
      </c>
      <c r="K8" s="11">
        <v>0</v>
      </c>
      <c r="L8" s="11">
        <v>1</v>
      </c>
      <c r="M8" s="11">
        <v>1</v>
      </c>
      <c r="N8" s="11">
        <v>1</v>
      </c>
      <c r="O8" s="11">
        <v>1</v>
      </c>
      <c r="P8" s="11">
        <v>1</v>
      </c>
      <c r="Q8" s="11">
        <v>1</v>
      </c>
      <c r="R8" s="11">
        <v>1</v>
      </c>
      <c r="S8" s="11">
        <v>1</v>
      </c>
      <c r="T8" s="11">
        <v>1</v>
      </c>
      <c r="U8" s="11">
        <v>1</v>
      </c>
      <c r="V8" s="11">
        <v>1</v>
      </c>
      <c r="W8" s="11">
        <v>1</v>
      </c>
      <c r="X8" s="11">
        <v>1</v>
      </c>
      <c r="Y8" s="11">
        <v>1</v>
      </c>
      <c r="Z8" s="11">
        <v>1</v>
      </c>
      <c r="AA8" s="11">
        <v>1</v>
      </c>
      <c r="AB8" s="11">
        <v>1</v>
      </c>
      <c r="AC8" s="11">
        <v>1</v>
      </c>
      <c r="AD8" s="11">
        <v>1</v>
      </c>
      <c r="AE8" s="11">
        <v>1</v>
      </c>
      <c r="AF8" s="11">
        <v>1</v>
      </c>
    </row>
    <row r="9" spans="1:32" ht="36" customHeight="1" x14ac:dyDescent="0.25">
      <c r="A9" s="222"/>
      <c r="B9" s="212" t="s">
        <v>188</v>
      </c>
      <c r="C9" s="213"/>
      <c r="D9" s="11">
        <v>1</v>
      </c>
      <c r="E9" s="11">
        <v>1</v>
      </c>
      <c r="F9" s="11">
        <v>1</v>
      </c>
      <c r="G9" s="11">
        <v>1</v>
      </c>
      <c r="H9" s="11">
        <v>1</v>
      </c>
      <c r="I9" s="11">
        <v>1</v>
      </c>
      <c r="J9" s="11">
        <v>1</v>
      </c>
      <c r="K9" s="11">
        <v>1</v>
      </c>
      <c r="L9" s="11">
        <v>1</v>
      </c>
      <c r="M9" s="11">
        <v>1</v>
      </c>
      <c r="N9" s="11">
        <v>1</v>
      </c>
      <c r="O9" s="11">
        <v>1</v>
      </c>
      <c r="P9" s="11">
        <v>1</v>
      </c>
      <c r="Q9" s="11">
        <v>1</v>
      </c>
      <c r="R9" s="11">
        <v>1</v>
      </c>
      <c r="S9" s="11">
        <v>1</v>
      </c>
      <c r="T9" s="11">
        <v>1</v>
      </c>
      <c r="U9" s="11">
        <v>1</v>
      </c>
      <c r="V9" s="11">
        <v>1</v>
      </c>
      <c r="W9" s="11">
        <v>1</v>
      </c>
      <c r="X9" s="11">
        <v>1</v>
      </c>
      <c r="Y9" s="11">
        <v>1</v>
      </c>
      <c r="Z9" s="11">
        <v>1</v>
      </c>
      <c r="AA9" s="11">
        <v>1</v>
      </c>
      <c r="AB9" s="11">
        <v>1</v>
      </c>
      <c r="AC9" s="11">
        <v>1</v>
      </c>
      <c r="AD9" s="11">
        <v>1</v>
      </c>
      <c r="AE9" s="11">
        <v>1</v>
      </c>
      <c r="AF9" s="11">
        <v>1</v>
      </c>
    </row>
    <row r="10" spans="1:32" s="8" customFormat="1" ht="20.100000000000001" customHeight="1" x14ac:dyDescent="0.25">
      <c r="A10" s="222"/>
      <c r="B10" s="214" t="s">
        <v>12</v>
      </c>
      <c r="C10" s="215"/>
      <c r="D10" s="13" t="s">
        <v>4</v>
      </c>
      <c r="E10" s="13" t="s">
        <v>4</v>
      </c>
      <c r="F10" s="13" t="s">
        <v>4</v>
      </c>
      <c r="G10" s="13" t="s">
        <v>4</v>
      </c>
      <c r="H10" s="13" t="s">
        <v>4</v>
      </c>
      <c r="I10" s="13" t="s">
        <v>4</v>
      </c>
      <c r="J10" s="13" t="s">
        <v>4</v>
      </c>
      <c r="K10" s="13" t="s">
        <v>4</v>
      </c>
      <c r="L10" s="13" t="s">
        <v>4</v>
      </c>
      <c r="M10" s="13" t="s">
        <v>4</v>
      </c>
      <c r="N10" s="13" t="s">
        <v>4</v>
      </c>
      <c r="O10" s="13" t="s">
        <v>4</v>
      </c>
      <c r="P10" s="13" t="s">
        <v>4</v>
      </c>
      <c r="Q10" s="13" t="s">
        <v>4</v>
      </c>
      <c r="R10" s="13" t="s">
        <v>4</v>
      </c>
      <c r="S10" s="13" t="s">
        <v>4</v>
      </c>
      <c r="T10" s="13" t="s">
        <v>4</v>
      </c>
      <c r="U10" s="13" t="s">
        <v>4</v>
      </c>
      <c r="V10" s="13" t="s">
        <v>4</v>
      </c>
      <c r="W10" s="13" t="s">
        <v>4</v>
      </c>
      <c r="X10" s="13" t="s">
        <v>4</v>
      </c>
      <c r="Y10" s="13" t="s">
        <v>4</v>
      </c>
      <c r="Z10" s="13" t="s">
        <v>4</v>
      </c>
      <c r="AA10" s="13" t="s">
        <v>4</v>
      </c>
      <c r="AB10" s="13" t="s">
        <v>4</v>
      </c>
      <c r="AC10" s="13" t="s">
        <v>4</v>
      </c>
      <c r="AD10" s="13" t="s">
        <v>4</v>
      </c>
      <c r="AE10" s="13" t="s">
        <v>4</v>
      </c>
      <c r="AF10" s="13" t="s">
        <v>4</v>
      </c>
    </row>
    <row r="11" spans="1:32" ht="116.25" customHeight="1" x14ac:dyDescent="0.25">
      <c r="A11" s="222"/>
      <c r="B11" s="212" t="s">
        <v>189</v>
      </c>
      <c r="C11" s="213"/>
      <c r="D11" s="11">
        <v>1</v>
      </c>
      <c r="E11" s="11">
        <v>1</v>
      </c>
      <c r="F11" s="11">
        <v>1</v>
      </c>
      <c r="G11" s="11">
        <v>1</v>
      </c>
      <c r="H11" s="11">
        <v>1</v>
      </c>
      <c r="I11" s="11">
        <v>1</v>
      </c>
      <c r="J11" s="11">
        <v>1</v>
      </c>
      <c r="K11" s="11">
        <v>1</v>
      </c>
      <c r="L11" s="11">
        <v>1</v>
      </c>
      <c r="M11" s="11">
        <v>1</v>
      </c>
      <c r="N11" s="11">
        <v>1</v>
      </c>
      <c r="O11" s="11">
        <v>1</v>
      </c>
      <c r="P11" s="11">
        <v>1</v>
      </c>
      <c r="Q11" s="11">
        <v>1</v>
      </c>
      <c r="R11" s="11">
        <v>1</v>
      </c>
      <c r="S11" s="11">
        <v>1</v>
      </c>
      <c r="T11" s="11">
        <v>1</v>
      </c>
      <c r="U11" s="11">
        <v>1</v>
      </c>
      <c r="V11" s="11">
        <v>1</v>
      </c>
      <c r="W11" s="11">
        <v>1</v>
      </c>
      <c r="X11" s="11">
        <v>1</v>
      </c>
      <c r="Y11" s="11">
        <v>1</v>
      </c>
      <c r="Z11" s="11">
        <v>1</v>
      </c>
      <c r="AA11" s="11">
        <v>1</v>
      </c>
      <c r="AB11" s="11">
        <v>1</v>
      </c>
      <c r="AC11" s="11">
        <v>1</v>
      </c>
      <c r="AD11" s="11">
        <v>1</v>
      </c>
      <c r="AE11" s="11">
        <v>1</v>
      </c>
      <c r="AF11" s="11">
        <v>1</v>
      </c>
    </row>
    <row r="12" spans="1:32" s="8" customFormat="1" ht="19.5" customHeight="1" x14ac:dyDescent="0.25">
      <c r="A12" s="222"/>
      <c r="B12" s="214" t="s">
        <v>194</v>
      </c>
      <c r="C12" s="215"/>
      <c r="D12" s="13" t="s">
        <v>4</v>
      </c>
      <c r="E12" s="13" t="s">
        <v>4</v>
      </c>
      <c r="F12" s="13" t="s">
        <v>4</v>
      </c>
      <c r="G12" s="13" t="s">
        <v>4</v>
      </c>
      <c r="H12" s="13" t="s">
        <v>4</v>
      </c>
      <c r="I12" s="13" t="s">
        <v>4</v>
      </c>
      <c r="J12" s="13" t="s">
        <v>4</v>
      </c>
      <c r="K12" s="13" t="s">
        <v>4</v>
      </c>
      <c r="L12" s="13" t="s">
        <v>4</v>
      </c>
      <c r="M12" s="13" t="s">
        <v>4</v>
      </c>
      <c r="N12" s="13" t="s">
        <v>4</v>
      </c>
      <c r="O12" s="13" t="s">
        <v>4</v>
      </c>
      <c r="P12" s="13" t="s">
        <v>4</v>
      </c>
      <c r="Q12" s="13" t="s">
        <v>4</v>
      </c>
      <c r="R12" s="13" t="s">
        <v>4</v>
      </c>
      <c r="S12" s="13" t="s">
        <v>4</v>
      </c>
      <c r="T12" s="13" t="s">
        <v>4</v>
      </c>
      <c r="U12" s="13" t="s">
        <v>4</v>
      </c>
      <c r="V12" s="13" t="s">
        <v>4</v>
      </c>
      <c r="W12" s="13" t="s">
        <v>4</v>
      </c>
      <c r="X12" s="13" t="s">
        <v>4</v>
      </c>
      <c r="Y12" s="13" t="s">
        <v>4</v>
      </c>
      <c r="Z12" s="13" t="s">
        <v>4</v>
      </c>
      <c r="AA12" s="13" t="s">
        <v>4</v>
      </c>
      <c r="AB12" s="13" t="s">
        <v>4</v>
      </c>
      <c r="AC12" s="13" t="s">
        <v>4</v>
      </c>
      <c r="AD12" s="13" t="s">
        <v>4</v>
      </c>
      <c r="AE12" s="13" t="s">
        <v>4</v>
      </c>
      <c r="AF12" s="13" t="s">
        <v>4</v>
      </c>
    </row>
    <row r="13" spans="1:32" ht="21.9" customHeight="1" x14ac:dyDescent="0.25">
      <c r="A13" s="222"/>
      <c r="B13" s="212" t="s">
        <v>190</v>
      </c>
      <c r="C13" s="213"/>
      <c r="D13" s="11">
        <v>1</v>
      </c>
      <c r="E13" s="11">
        <v>1</v>
      </c>
      <c r="F13" s="11">
        <v>1</v>
      </c>
      <c r="G13" s="11">
        <v>1</v>
      </c>
      <c r="H13" s="11">
        <v>1</v>
      </c>
      <c r="I13" s="11">
        <v>1</v>
      </c>
      <c r="J13" s="11">
        <v>1</v>
      </c>
      <c r="K13" s="11">
        <v>1</v>
      </c>
      <c r="L13" s="11">
        <v>1</v>
      </c>
      <c r="M13" s="11" t="s">
        <v>451</v>
      </c>
      <c r="N13" s="11" t="s">
        <v>451</v>
      </c>
      <c r="O13" s="11" t="s">
        <v>451</v>
      </c>
      <c r="P13" s="11" t="s">
        <v>451</v>
      </c>
      <c r="Q13" s="11" t="s">
        <v>451</v>
      </c>
      <c r="R13" s="11" t="s">
        <v>451</v>
      </c>
      <c r="S13" s="11" t="s">
        <v>451</v>
      </c>
      <c r="T13" s="11" t="s">
        <v>451</v>
      </c>
      <c r="U13" s="11" t="s">
        <v>451</v>
      </c>
      <c r="V13" s="11" t="s">
        <v>451</v>
      </c>
      <c r="W13" s="11" t="s">
        <v>451</v>
      </c>
      <c r="X13" s="11" t="s">
        <v>451</v>
      </c>
      <c r="Y13" s="11" t="s">
        <v>451</v>
      </c>
      <c r="Z13" s="11" t="s">
        <v>451</v>
      </c>
      <c r="AA13" s="11" t="s">
        <v>451</v>
      </c>
      <c r="AB13" s="11" t="s">
        <v>451</v>
      </c>
      <c r="AC13" s="11" t="s">
        <v>451</v>
      </c>
      <c r="AD13" s="11" t="s">
        <v>451</v>
      </c>
      <c r="AE13" s="11" t="s">
        <v>451</v>
      </c>
      <c r="AF13" s="11" t="s">
        <v>451</v>
      </c>
    </row>
    <row r="14" spans="1:32" ht="163.5" customHeight="1" x14ac:dyDescent="0.25">
      <c r="A14" s="222"/>
      <c r="B14" s="212" t="s">
        <v>191</v>
      </c>
      <c r="C14" s="213"/>
      <c r="D14" s="11">
        <v>1</v>
      </c>
      <c r="E14" s="11">
        <v>1</v>
      </c>
      <c r="F14" s="11">
        <v>1</v>
      </c>
      <c r="G14" s="11">
        <v>1</v>
      </c>
      <c r="H14" s="11">
        <v>1</v>
      </c>
      <c r="I14" s="11">
        <v>1</v>
      </c>
      <c r="J14" s="11">
        <v>1</v>
      </c>
      <c r="K14" s="11">
        <v>1</v>
      </c>
      <c r="L14" s="11">
        <v>1</v>
      </c>
      <c r="M14" s="11">
        <v>1</v>
      </c>
      <c r="N14" s="11">
        <v>1</v>
      </c>
      <c r="O14" s="11">
        <v>1</v>
      </c>
      <c r="P14" s="11">
        <v>1</v>
      </c>
      <c r="Q14" s="11">
        <v>1</v>
      </c>
      <c r="R14" s="11">
        <v>1</v>
      </c>
      <c r="S14" s="11">
        <v>1</v>
      </c>
      <c r="T14" s="11">
        <v>1</v>
      </c>
      <c r="U14" s="11">
        <v>1</v>
      </c>
      <c r="V14" s="11">
        <v>1</v>
      </c>
      <c r="W14" s="11">
        <v>1</v>
      </c>
      <c r="X14" s="11">
        <v>1</v>
      </c>
      <c r="Y14" s="11">
        <v>1</v>
      </c>
      <c r="Z14" s="11">
        <v>1</v>
      </c>
      <c r="AA14" s="11">
        <v>1</v>
      </c>
      <c r="AB14" s="11">
        <v>1</v>
      </c>
      <c r="AC14" s="11">
        <v>1</v>
      </c>
      <c r="AD14" s="11">
        <v>1</v>
      </c>
      <c r="AE14" s="11">
        <v>1</v>
      </c>
      <c r="AF14" s="11">
        <v>1</v>
      </c>
    </row>
    <row r="15" spans="1:32" s="8" customFormat="1" ht="20.100000000000001" customHeight="1" x14ac:dyDescent="0.25">
      <c r="A15" s="222"/>
      <c r="B15" s="162" t="s">
        <v>192</v>
      </c>
      <c r="C15" s="163"/>
      <c r="D15" s="13" t="s">
        <v>4</v>
      </c>
      <c r="E15" s="13" t="s">
        <v>4</v>
      </c>
      <c r="F15" s="13" t="s">
        <v>4</v>
      </c>
      <c r="G15" s="13" t="s">
        <v>4</v>
      </c>
      <c r="H15" s="13" t="s">
        <v>4</v>
      </c>
      <c r="I15" s="13" t="s">
        <v>4</v>
      </c>
      <c r="J15" s="13" t="s">
        <v>4</v>
      </c>
      <c r="K15" s="13" t="s">
        <v>4</v>
      </c>
      <c r="L15" s="13" t="s">
        <v>4</v>
      </c>
      <c r="M15" s="13" t="s">
        <v>4</v>
      </c>
      <c r="N15" s="13" t="s">
        <v>4</v>
      </c>
      <c r="O15" s="13" t="s">
        <v>4</v>
      </c>
      <c r="P15" s="13" t="s">
        <v>4</v>
      </c>
      <c r="Q15" s="13" t="s">
        <v>4</v>
      </c>
      <c r="R15" s="13" t="s">
        <v>4</v>
      </c>
      <c r="S15" s="13" t="s">
        <v>4</v>
      </c>
      <c r="T15" s="13" t="s">
        <v>4</v>
      </c>
      <c r="U15" s="13" t="s">
        <v>4</v>
      </c>
      <c r="V15" s="13" t="s">
        <v>4</v>
      </c>
      <c r="W15" s="13" t="s">
        <v>4</v>
      </c>
      <c r="X15" s="13" t="s">
        <v>4</v>
      </c>
      <c r="Y15" s="13" t="s">
        <v>4</v>
      </c>
      <c r="Z15" s="13" t="s">
        <v>4</v>
      </c>
      <c r="AA15" s="13" t="s">
        <v>4</v>
      </c>
      <c r="AB15" s="13" t="s">
        <v>4</v>
      </c>
      <c r="AC15" s="13" t="s">
        <v>4</v>
      </c>
      <c r="AD15" s="13" t="s">
        <v>4</v>
      </c>
      <c r="AE15" s="13" t="s">
        <v>4</v>
      </c>
      <c r="AF15" s="13" t="s">
        <v>4</v>
      </c>
    </row>
    <row r="16" spans="1:32" ht="54" customHeight="1" x14ac:dyDescent="0.25">
      <c r="A16" s="222"/>
      <c r="B16" s="158" t="s">
        <v>195</v>
      </c>
      <c r="C16" s="164"/>
      <c r="D16" s="11">
        <v>1</v>
      </c>
      <c r="E16" s="11">
        <v>1</v>
      </c>
      <c r="F16" s="11">
        <v>1</v>
      </c>
      <c r="G16" s="11" t="s">
        <v>451</v>
      </c>
      <c r="H16" s="11" t="s">
        <v>451</v>
      </c>
      <c r="I16" s="11" t="s">
        <v>451</v>
      </c>
      <c r="J16" s="11" t="s">
        <v>451</v>
      </c>
      <c r="K16" s="11" t="s">
        <v>451</v>
      </c>
      <c r="L16" s="11" t="s">
        <v>451</v>
      </c>
      <c r="M16" s="11" t="s">
        <v>451</v>
      </c>
      <c r="N16" s="11" t="s">
        <v>451</v>
      </c>
      <c r="O16" s="11" t="s">
        <v>451</v>
      </c>
      <c r="P16" s="11" t="s">
        <v>451</v>
      </c>
      <c r="Q16" s="11" t="s">
        <v>451</v>
      </c>
      <c r="R16" s="11" t="s">
        <v>451</v>
      </c>
      <c r="S16" s="11" t="s">
        <v>451</v>
      </c>
      <c r="T16" s="11" t="s">
        <v>451</v>
      </c>
      <c r="U16" s="11" t="s">
        <v>451</v>
      </c>
      <c r="V16" s="11" t="s">
        <v>451</v>
      </c>
      <c r="W16" s="11" t="s">
        <v>451</v>
      </c>
      <c r="X16" s="11" t="s">
        <v>451</v>
      </c>
      <c r="Y16" s="11" t="s">
        <v>451</v>
      </c>
      <c r="Z16" s="11" t="s">
        <v>451</v>
      </c>
      <c r="AA16" s="11" t="s">
        <v>451</v>
      </c>
      <c r="AB16" s="11" t="s">
        <v>451</v>
      </c>
      <c r="AC16" s="11" t="s">
        <v>451</v>
      </c>
      <c r="AD16" s="11" t="s">
        <v>451</v>
      </c>
      <c r="AE16" s="11" t="s">
        <v>451</v>
      </c>
      <c r="AF16" s="11" t="s">
        <v>451</v>
      </c>
    </row>
    <row r="17" spans="1:32" s="8" customFormat="1" ht="20.100000000000001" customHeight="1" x14ac:dyDescent="0.25">
      <c r="A17" s="222"/>
      <c r="B17" s="162" t="s">
        <v>196</v>
      </c>
      <c r="C17" s="163"/>
      <c r="D17" s="13" t="s">
        <v>4</v>
      </c>
      <c r="E17" s="13" t="s">
        <v>4</v>
      </c>
      <c r="F17" s="13" t="s">
        <v>4</v>
      </c>
      <c r="G17" s="13" t="s">
        <v>4</v>
      </c>
      <c r="H17" s="13" t="s">
        <v>4</v>
      </c>
      <c r="I17" s="13" t="s">
        <v>4</v>
      </c>
      <c r="J17" s="13" t="s">
        <v>4</v>
      </c>
      <c r="K17" s="13" t="s">
        <v>4</v>
      </c>
      <c r="L17" s="13" t="s">
        <v>4</v>
      </c>
      <c r="M17" s="13" t="s">
        <v>4</v>
      </c>
      <c r="N17" s="13" t="s">
        <v>4</v>
      </c>
      <c r="O17" s="13" t="s">
        <v>4</v>
      </c>
      <c r="P17" s="13" t="s">
        <v>4</v>
      </c>
      <c r="Q17" s="13" t="s">
        <v>4</v>
      </c>
      <c r="R17" s="13" t="s">
        <v>4</v>
      </c>
      <c r="S17" s="13" t="s">
        <v>4</v>
      </c>
      <c r="T17" s="13" t="s">
        <v>4</v>
      </c>
      <c r="U17" s="13" t="s">
        <v>4</v>
      </c>
      <c r="V17" s="13" t="s">
        <v>4</v>
      </c>
      <c r="W17" s="13" t="s">
        <v>4</v>
      </c>
      <c r="X17" s="13" t="s">
        <v>4</v>
      </c>
      <c r="Y17" s="13" t="s">
        <v>4</v>
      </c>
      <c r="Z17" s="13" t="s">
        <v>4</v>
      </c>
      <c r="AA17" s="13" t="s">
        <v>4</v>
      </c>
      <c r="AB17" s="13" t="s">
        <v>4</v>
      </c>
      <c r="AC17" s="13" t="s">
        <v>4</v>
      </c>
      <c r="AD17" s="13" t="s">
        <v>4</v>
      </c>
      <c r="AE17" s="13" t="s">
        <v>4</v>
      </c>
      <c r="AF17" s="13" t="s">
        <v>4</v>
      </c>
    </row>
    <row r="18" spans="1:32" ht="26.25" customHeight="1" x14ac:dyDescent="0.25">
      <c r="A18" s="222"/>
      <c r="B18" s="158" t="s">
        <v>197</v>
      </c>
      <c r="C18" s="164"/>
      <c r="D18" s="11">
        <v>1</v>
      </c>
      <c r="E18" s="11">
        <v>1</v>
      </c>
      <c r="F18" s="11">
        <v>1</v>
      </c>
      <c r="G18" s="11">
        <v>1</v>
      </c>
      <c r="H18" s="11">
        <v>1</v>
      </c>
      <c r="I18" s="11">
        <v>1</v>
      </c>
      <c r="J18" s="11">
        <v>1</v>
      </c>
      <c r="K18" s="11">
        <v>1</v>
      </c>
      <c r="L18" s="11">
        <v>1</v>
      </c>
      <c r="M18" s="11">
        <v>1</v>
      </c>
      <c r="N18" s="11">
        <v>1</v>
      </c>
      <c r="O18" s="11">
        <v>1</v>
      </c>
      <c r="P18" s="11">
        <v>1</v>
      </c>
      <c r="Q18" s="11">
        <v>1</v>
      </c>
      <c r="R18" s="11">
        <v>1</v>
      </c>
      <c r="S18" s="11">
        <v>1</v>
      </c>
      <c r="T18" s="11">
        <v>1</v>
      </c>
      <c r="U18" s="11">
        <v>1</v>
      </c>
      <c r="V18" s="11">
        <v>1</v>
      </c>
      <c r="W18" s="11">
        <v>1</v>
      </c>
      <c r="X18" s="11">
        <v>1</v>
      </c>
      <c r="Y18" s="11">
        <v>1</v>
      </c>
      <c r="Z18" s="11">
        <v>1</v>
      </c>
      <c r="AA18" s="11">
        <v>1</v>
      </c>
      <c r="AB18" s="11">
        <v>1</v>
      </c>
      <c r="AC18" s="11">
        <v>1</v>
      </c>
      <c r="AD18" s="11">
        <v>1</v>
      </c>
      <c r="AE18" s="11">
        <v>1</v>
      </c>
      <c r="AF18" s="11">
        <v>1</v>
      </c>
    </row>
    <row r="19" spans="1:32" ht="48" customHeight="1" x14ac:dyDescent="0.25">
      <c r="A19" s="222"/>
      <c r="B19" s="158" t="s">
        <v>198</v>
      </c>
      <c r="C19" s="164"/>
      <c r="D19" s="11">
        <v>1</v>
      </c>
      <c r="E19" s="11">
        <v>1</v>
      </c>
      <c r="F19" s="11">
        <v>1</v>
      </c>
      <c r="G19" s="11">
        <v>1</v>
      </c>
      <c r="H19" s="11">
        <v>1</v>
      </c>
      <c r="I19" s="11">
        <v>1</v>
      </c>
      <c r="J19" s="11">
        <v>1</v>
      </c>
      <c r="K19" s="11">
        <v>1</v>
      </c>
      <c r="L19" s="11">
        <v>1</v>
      </c>
      <c r="M19" s="11" t="s">
        <v>451</v>
      </c>
      <c r="N19" s="11" t="s">
        <v>451</v>
      </c>
      <c r="O19" s="11" t="s">
        <v>451</v>
      </c>
      <c r="P19" s="11" t="s">
        <v>451</v>
      </c>
      <c r="Q19" s="11" t="s">
        <v>451</v>
      </c>
      <c r="R19" s="11" t="s">
        <v>451</v>
      </c>
      <c r="S19" s="11" t="s">
        <v>451</v>
      </c>
      <c r="T19" s="11" t="s">
        <v>451</v>
      </c>
      <c r="U19" s="11" t="s">
        <v>451</v>
      </c>
      <c r="V19" s="11" t="s">
        <v>451</v>
      </c>
      <c r="W19" s="11" t="s">
        <v>451</v>
      </c>
      <c r="X19" s="11" t="s">
        <v>451</v>
      </c>
      <c r="Y19" s="11" t="s">
        <v>451</v>
      </c>
      <c r="Z19" s="11" t="s">
        <v>451</v>
      </c>
      <c r="AA19" s="11" t="s">
        <v>451</v>
      </c>
      <c r="AB19" s="11" t="s">
        <v>451</v>
      </c>
      <c r="AC19" s="11" t="s">
        <v>451</v>
      </c>
      <c r="AD19" s="11" t="s">
        <v>451</v>
      </c>
      <c r="AE19" s="11" t="s">
        <v>451</v>
      </c>
      <c r="AF19" s="11" t="s">
        <v>451</v>
      </c>
    </row>
    <row r="20" spans="1:32" ht="23.25" customHeight="1" x14ac:dyDescent="0.25">
      <c r="A20" s="222"/>
      <c r="B20" s="158" t="s">
        <v>199</v>
      </c>
      <c r="C20" s="164"/>
      <c r="D20" s="11">
        <v>1</v>
      </c>
      <c r="E20" s="11">
        <v>1</v>
      </c>
      <c r="F20" s="11">
        <v>1</v>
      </c>
      <c r="G20" s="11">
        <v>1</v>
      </c>
      <c r="H20" s="11">
        <v>1</v>
      </c>
      <c r="I20" s="11">
        <v>1</v>
      </c>
      <c r="J20" s="11">
        <v>1</v>
      </c>
      <c r="K20" s="11">
        <v>1</v>
      </c>
      <c r="L20" s="11">
        <v>1</v>
      </c>
      <c r="M20" s="11">
        <v>1</v>
      </c>
      <c r="N20" s="11">
        <v>1</v>
      </c>
      <c r="O20" s="11">
        <v>1</v>
      </c>
      <c r="P20" s="11">
        <v>1</v>
      </c>
      <c r="Q20" s="11">
        <v>1</v>
      </c>
      <c r="R20" s="11">
        <v>1</v>
      </c>
      <c r="S20" s="11">
        <v>1</v>
      </c>
      <c r="T20" s="11">
        <v>1</v>
      </c>
      <c r="U20" s="11">
        <v>1</v>
      </c>
      <c r="V20" s="11">
        <v>1</v>
      </c>
      <c r="W20" s="11">
        <v>1</v>
      </c>
      <c r="X20" s="11">
        <v>1</v>
      </c>
      <c r="Y20" s="11">
        <v>1</v>
      </c>
      <c r="Z20" s="11">
        <v>1</v>
      </c>
      <c r="AA20" s="11">
        <v>1</v>
      </c>
      <c r="AB20" s="11">
        <v>1</v>
      </c>
      <c r="AC20" s="11">
        <v>1</v>
      </c>
      <c r="AD20" s="11">
        <v>1</v>
      </c>
      <c r="AE20" s="11">
        <v>1</v>
      </c>
      <c r="AF20" s="11">
        <v>1</v>
      </c>
    </row>
    <row r="21" spans="1:32" ht="36" customHeight="1" x14ac:dyDescent="0.25">
      <c r="A21" s="222"/>
      <c r="B21" s="158" t="s">
        <v>200</v>
      </c>
      <c r="C21" s="164"/>
      <c r="D21" s="11">
        <v>1</v>
      </c>
      <c r="E21" s="11">
        <v>1</v>
      </c>
      <c r="F21" s="11">
        <v>1</v>
      </c>
      <c r="G21" s="11">
        <v>1</v>
      </c>
      <c r="H21" s="11">
        <v>1</v>
      </c>
      <c r="I21" s="11">
        <v>1</v>
      </c>
      <c r="J21" s="11">
        <v>1</v>
      </c>
      <c r="K21" s="11">
        <v>1</v>
      </c>
      <c r="L21" s="11">
        <v>1</v>
      </c>
      <c r="M21" s="11" t="s">
        <v>451</v>
      </c>
      <c r="N21" s="11" t="s">
        <v>451</v>
      </c>
      <c r="O21" s="11" t="s">
        <v>451</v>
      </c>
      <c r="P21" s="11" t="s">
        <v>451</v>
      </c>
      <c r="Q21" s="11" t="s">
        <v>451</v>
      </c>
      <c r="R21" s="11" t="s">
        <v>451</v>
      </c>
      <c r="S21" s="11" t="s">
        <v>451</v>
      </c>
      <c r="T21" s="11" t="s">
        <v>451</v>
      </c>
      <c r="U21" s="11" t="s">
        <v>451</v>
      </c>
      <c r="V21" s="11" t="s">
        <v>451</v>
      </c>
      <c r="W21" s="11" t="s">
        <v>451</v>
      </c>
      <c r="X21" s="11" t="s">
        <v>451</v>
      </c>
      <c r="Y21" s="11" t="s">
        <v>451</v>
      </c>
      <c r="Z21" s="11" t="s">
        <v>451</v>
      </c>
      <c r="AA21" s="11" t="s">
        <v>451</v>
      </c>
      <c r="AB21" s="11" t="s">
        <v>451</v>
      </c>
      <c r="AC21" s="11" t="s">
        <v>451</v>
      </c>
      <c r="AD21" s="11" t="s">
        <v>451</v>
      </c>
      <c r="AE21" s="11" t="s">
        <v>451</v>
      </c>
      <c r="AF21" s="11" t="s">
        <v>451</v>
      </c>
    </row>
    <row r="22" spans="1:32" s="8" customFormat="1" ht="36" customHeight="1" x14ac:dyDescent="0.25">
      <c r="A22" s="222"/>
      <c r="B22" s="225" t="s">
        <v>201</v>
      </c>
      <c r="C22" s="226"/>
      <c r="D22" s="13" t="s">
        <v>4</v>
      </c>
      <c r="E22" s="13" t="s">
        <v>4</v>
      </c>
      <c r="F22" s="13" t="s">
        <v>4</v>
      </c>
      <c r="G22" s="13" t="s">
        <v>4</v>
      </c>
      <c r="H22" s="13" t="s">
        <v>4</v>
      </c>
      <c r="I22" s="13" t="s">
        <v>4</v>
      </c>
      <c r="J22" s="13" t="s">
        <v>4</v>
      </c>
      <c r="K22" s="13" t="s">
        <v>4</v>
      </c>
      <c r="L22" s="13" t="s">
        <v>4</v>
      </c>
      <c r="M22" s="13" t="s">
        <v>4</v>
      </c>
      <c r="N22" s="13" t="s">
        <v>4</v>
      </c>
      <c r="O22" s="13" t="s">
        <v>4</v>
      </c>
      <c r="P22" s="13" t="s">
        <v>4</v>
      </c>
      <c r="Q22" s="13" t="s">
        <v>4</v>
      </c>
      <c r="R22" s="13" t="s">
        <v>4</v>
      </c>
      <c r="S22" s="13" t="s">
        <v>4</v>
      </c>
      <c r="T22" s="13" t="s">
        <v>4</v>
      </c>
      <c r="U22" s="13" t="s">
        <v>4</v>
      </c>
      <c r="V22" s="13" t="s">
        <v>4</v>
      </c>
      <c r="W22" s="13" t="s">
        <v>4</v>
      </c>
      <c r="X22" s="13" t="s">
        <v>4</v>
      </c>
      <c r="Y22" s="13" t="s">
        <v>4</v>
      </c>
      <c r="Z22" s="13" t="s">
        <v>4</v>
      </c>
      <c r="AA22" s="13" t="s">
        <v>4</v>
      </c>
      <c r="AB22" s="13" t="s">
        <v>4</v>
      </c>
      <c r="AC22" s="13" t="s">
        <v>4</v>
      </c>
      <c r="AD22" s="13" t="s">
        <v>4</v>
      </c>
      <c r="AE22" s="13" t="s">
        <v>4</v>
      </c>
      <c r="AF22" s="13" t="s">
        <v>4</v>
      </c>
    </row>
    <row r="23" spans="1:32" s="8" customFormat="1" ht="130.5" customHeight="1" x14ac:dyDescent="0.25">
      <c r="A23" s="222"/>
      <c r="B23" s="176" t="s">
        <v>206</v>
      </c>
      <c r="C23" s="177"/>
      <c r="D23" s="13" t="s">
        <v>4</v>
      </c>
      <c r="E23" s="13" t="s">
        <v>4</v>
      </c>
      <c r="F23" s="13" t="s">
        <v>4</v>
      </c>
      <c r="G23" s="13" t="s">
        <v>4</v>
      </c>
      <c r="H23" s="13" t="s">
        <v>4</v>
      </c>
      <c r="I23" s="13" t="s">
        <v>4</v>
      </c>
      <c r="J23" s="13" t="s">
        <v>4</v>
      </c>
      <c r="K23" s="13" t="s">
        <v>4</v>
      </c>
      <c r="L23" s="13" t="s">
        <v>4</v>
      </c>
      <c r="M23" s="13" t="s">
        <v>4</v>
      </c>
      <c r="N23" s="13" t="s">
        <v>4</v>
      </c>
      <c r="O23" s="13" t="s">
        <v>4</v>
      </c>
      <c r="P23" s="13" t="s">
        <v>4</v>
      </c>
      <c r="Q23" s="13" t="s">
        <v>4</v>
      </c>
      <c r="R23" s="13" t="s">
        <v>4</v>
      </c>
      <c r="S23" s="13" t="s">
        <v>4</v>
      </c>
      <c r="T23" s="13" t="s">
        <v>4</v>
      </c>
      <c r="U23" s="13" t="s">
        <v>4</v>
      </c>
      <c r="V23" s="13" t="s">
        <v>4</v>
      </c>
      <c r="W23" s="13" t="s">
        <v>4</v>
      </c>
      <c r="X23" s="13" t="s">
        <v>4</v>
      </c>
      <c r="Y23" s="13" t="s">
        <v>4</v>
      </c>
      <c r="Z23" s="13" t="s">
        <v>4</v>
      </c>
      <c r="AA23" s="13" t="s">
        <v>4</v>
      </c>
      <c r="AB23" s="13" t="s">
        <v>4</v>
      </c>
      <c r="AC23" s="13" t="s">
        <v>4</v>
      </c>
      <c r="AD23" s="13" t="s">
        <v>4</v>
      </c>
      <c r="AE23" s="13" t="s">
        <v>4</v>
      </c>
      <c r="AF23" s="13" t="s">
        <v>4</v>
      </c>
    </row>
    <row r="24" spans="1:32" s="8" customFormat="1" ht="21" customHeight="1" x14ac:dyDescent="0.25">
      <c r="A24" s="222"/>
      <c r="B24" s="162" t="s">
        <v>202</v>
      </c>
      <c r="C24" s="163"/>
      <c r="D24" s="13" t="s">
        <v>4</v>
      </c>
      <c r="E24" s="13" t="s">
        <v>4</v>
      </c>
      <c r="F24" s="13" t="s">
        <v>4</v>
      </c>
      <c r="G24" s="13" t="s">
        <v>4</v>
      </c>
      <c r="H24" s="13" t="s">
        <v>4</v>
      </c>
      <c r="I24" s="13" t="s">
        <v>4</v>
      </c>
      <c r="J24" s="13" t="s">
        <v>4</v>
      </c>
      <c r="K24" s="13" t="s">
        <v>4</v>
      </c>
      <c r="L24" s="13" t="s">
        <v>4</v>
      </c>
      <c r="M24" s="13" t="s">
        <v>4</v>
      </c>
      <c r="N24" s="13" t="s">
        <v>4</v>
      </c>
      <c r="O24" s="13" t="s">
        <v>4</v>
      </c>
      <c r="P24" s="13" t="s">
        <v>4</v>
      </c>
      <c r="Q24" s="13" t="s">
        <v>4</v>
      </c>
      <c r="R24" s="13" t="s">
        <v>4</v>
      </c>
      <c r="S24" s="13" t="s">
        <v>4</v>
      </c>
      <c r="T24" s="13" t="s">
        <v>4</v>
      </c>
      <c r="U24" s="13" t="s">
        <v>4</v>
      </c>
      <c r="V24" s="13" t="s">
        <v>4</v>
      </c>
      <c r="W24" s="13" t="s">
        <v>4</v>
      </c>
      <c r="X24" s="13" t="s">
        <v>4</v>
      </c>
      <c r="Y24" s="13" t="s">
        <v>4</v>
      </c>
      <c r="Z24" s="13" t="s">
        <v>4</v>
      </c>
      <c r="AA24" s="13" t="s">
        <v>4</v>
      </c>
      <c r="AB24" s="13" t="s">
        <v>4</v>
      </c>
      <c r="AC24" s="13" t="s">
        <v>4</v>
      </c>
      <c r="AD24" s="13" t="s">
        <v>4</v>
      </c>
      <c r="AE24" s="13" t="s">
        <v>4</v>
      </c>
      <c r="AF24" s="13" t="s">
        <v>4</v>
      </c>
    </row>
    <row r="25" spans="1:32" ht="67.5" customHeight="1" x14ac:dyDescent="0.25">
      <c r="A25" s="222"/>
      <c r="B25" s="158" t="s">
        <v>203</v>
      </c>
      <c r="C25" s="164"/>
      <c r="D25" s="11">
        <v>1</v>
      </c>
      <c r="E25" s="11">
        <v>1</v>
      </c>
      <c r="F25" s="11">
        <v>1</v>
      </c>
      <c r="G25" s="11">
        <v>1</v>
      </c>
      <c r="H25" s="11">
        <v>1</v>
      </c>
      <c r="I25" s="11">
        <v>1</v>
      </c>
      <c r="J25" s="11">
        <v>1</v>
      </c>
      <c r="K25" s="11">
        <v>1</v>
      </c>
      <c r="L25" s="11">
        <v>1</v>
      </c>
      <c r="M25" s="11">
        <v>1</v>
      </c>
      <c r="N25" s="11">
        <v>1</v>
      </c>
      <c r="O25" s="11">
        <v>1</v>
      </c>
      <c r="P25" s="11">
        <v>1</v>
      </c>
      <c r="Q25" s="11">
        <v>1</v>
      </c>
      <c r="R25" s="11">
        <v>1</v>
      </c>
      <c r="S25" s="11">
        <v>1</v>
      </c>
      <c r="T25" s="11">
        <v>1</v>
      </c>
      <c r="U25" s="11">
        <v>1</v>
      </c>
      <c r="V25" s="11">
        <v>1</v>
      </c>
      <c r="W25" s="11">
        <v>1</v>
      </c>
      <c r="X25" s="11">
        <v>1</v>
      </c>
      <c r="Y25" s="11">
        <v>1</v>
      </c>
      <c r="Z25" s="11">
        <v>1</v>
      </c>
      <c r="AA25" s="11">
        <v>1</v>
      </c>
      <c r="AB25" s="11">
        <v>1</v>
      </c>
      <c r="AC25" s="11">
        <v>1</v>
      </c>
      <c r="AD25" s="11">
        <v>1</v>
      </c>
      <c r="AE25" s="11">
        <v>1</v>
      </c>
      <c r="AF25" s="11">
        <v>1</v>
      </c>
    </row>
    <row r="26" spans="1:32" ht="69" customHeight="1" x14ac:dyDescent="0.25">
      <c r="A26" s="222"/>
      <c r="B26" s="158" t="s">
        <v>204</v>
      </c>
      <c r="C26" s="164"/>
      <c r="D26" s="11">
        <v>1</v>
      </c>
      <c r="E26" s="11">
        <v>1</v>
      </c>
      <c r="F26" s="11">
        <v>1</v>
      </c>
      <c r="G26" s="11">
        <v>1</v>
      </c>
      <c r="H26" s="11">
        <v>1</v>
      </c>
      <c r="I26" s="11">
        <v>1</v>
      </c>
      <c r="J26" s="11">
        <v>1</v>
      </c>
      <c r="K26" s="11">
        <v>1</v>
      </c>
      <c r="L26" s="11">
        <v>1</v>
      </c>
      <c r="M26" s="11">
        <v>1</v>
      </c>
      <c r="N26" s="11">
        <v>1</v>
      </c>
      <c r="O26" s="11">
        <v>1</v>
      </c>
      <c r="P26" s="11">
        <v>1</v>
      </c>
      <c r="Q26" s="11">
        <v>1</v>
      </c>
      <c r="R26" s="11">
        <v>1</v>
      </c>
      <c r="S26" s="11">
        <v>1</v>
      </c>
      <c r="T26" s="11">
        <v>1</v>
      </c>
      <c r="U26" s="11">
        <v>1</v>
      </c>
      <c r="V26" s="11">
        <v>1</v>
      </c>
      <c r="W26" s="11">
        <v>1</v>
      </c>
      <c r="X26" s="11">
        <v>1</v>
      </c>
      <c r="Y26" s="11">
        <v>1</v>
      </c>
      <c r="Z26" s="11">
        <v>1</v>
      </c>
      <c r="AA26" s="11">
        <v>1</v>
      </c>
      <c r="AB26" s="11">
        <v>1</v>
      </c>
      <c r="AC26" s="11">
        <v>1</v>
      </c>
      <c r="AD26" s="11">
        <v>1</v>
      </c>
      <c r="AE26" s="11">
        <v>1</v>
      </c>
      <c r="AF26" s="11">
        <v>1</v>
      </c>
    </row>
    <row r="27" spans="1:32" s="8" customFormat="1" ht="24.75" customHeight="1" x14ac:dyDescent="0.25">
      <c r="A27" s="222"/>
      <c r="B27" s="162" t="s">
        <v>13</v>
      </c>
      <c r="C27" s="163"/>
      <c r="D27" s="13" t="s">
        <v>4</v>
      </c>
      <c r="E27" s="13" t="s">
        <v>4</v>
      </c>
      <c r="F27" s="13" t="s">
        <v>4</v>
      </c>
      <c r="G27" s="13" t="s">
        <v>4</v>
      </c>
      <c r="H27" s="13" t="s">
        <v>4</v>
      </c>
      <c r="I27" s="13" t="s">
        <v>4</v>
      </c>
      <c r="J27" s="13" t="s">
        <v>4</v>
      </c>
      <c r="K27" s="13" t="s">
        <v>4</v>
      </c>
      <c r="L27" s="13" t="s">
        <v>4</v>
      </c>
      <c r="M27" s="13" t="s">
        <v>4</v>
      </c>
      <c r="N27" s="13" t="s">
        <v>4</v>
      </c>
      <c r="O27" s="13" t="s">
        <v>4</v>
      </c>
      <c r="P27" s="13" t="s">
        <v>4</v>
      </c>
      <c r="Q27" s="13" t="s">
        <v>4</v>
      </c>
      <c r="R27" s="13" t="s">
        <v>4</v>
      </c>
      <c r="S27" s="13" t="s">
        <v>4</v>
      </c>
      <c r="T27" s="13" t="s">
        <v>4</v>
      </c>
      <c r="U27" s="13" t="s">
        <v>4</v>
      </c>
      <c r="V27" s="13" t="s">
        <v>4</v>
      </c>
      <c r="W27" s="13" t="s">
        <v>4</v>
      </c>
      <c r="X27" s="13" t="s">
        <v>4</v>
      </c>
      <c r="Y27" s="13" t="s">
        <v>4</v>
      </c>
      <c r="Z27" s="13" t="s">
        <v>4</v>
      </c>
      <c r="AA27" s="13" t="s">
        <v>4</v>
      </c>
      <c r="AB27" s="13" t="s">
        <v>4</v>
      </c>
      <c r="AC27" s="13" t="s">
        <v>4</v>
      </c>
      <c r="AD27" s="13" t="s">
        <v>4</v>
      </c>
      <c r="AE27" s="13" t="s">
        <v>4</v>
      </c>
      <c r="AF27" s="13" t="s">
        <v>4</v>
      </c>
    </row>
    <row r="28" spans="1:32" ht="174.75" customHeight="1" x14ac:dyDescent="0.25">
      <c r="A28" s="222"/>
      <c r="B28" s="158" t="s">
        <v>207</v>
      </c>
      <c r="C28" s="164"/>
      <c r="D28" s="11">
        <v>1</v>
      </c>
      <c r="E28" s="11">
        <v>1</v>
      </c>
      <c r="F28" s="11">
        <v>1</v>
      </c>
      <c r="G28" s="11">
        <v>1</v>
      </c>
      <c r="H28" s="11">
        <v>1</v>
      </c>
      <c r="I28" s="11">
        <v>1</v>
      </c>
      <c r="J28" s="11">
        <v>1</v>
      </c>
      <c r="K28" s="11">
        <v>1</v>
      </c>
      <c r="L28" s="11">
        <v>1</v>
      </c>
      <c r="M28" s="11">
        <v>1</v>
      </c>
      <c r="N28" s="11">
        <v>1</v>
      </c>
      <c r="O28" s="11">
        <v>1</v>
      </c>
      <c r="P28" s="11">
        <v>1</v>
      </c>
      <c r="Q28" s="11">
        <v>1</v>
      </c>
      <c r="R28" s="11">
        <v>1</v>
      </c>
      <c r="S28" s="11">
        <v>1</v>
      </c>
      <c r="T28" s="11">
        <v>1</v>
      </c>
      <c r="U28" s="11">
        <v>1</v>
      </c>
      <c r="V28" s="11">
        <v>1</v>
      </c>
      <c r="W28" s="11">
        <v>1</v>
      </c>
      <c r="X28" s="11">
        <v>1</v>
      </c>
      <c r="Y28" s="11">
        <v>1</v>
      </c>
      <c r="Z28" s="11">
        <v>1</v>
      </c>
      <c r="AA28" s="11">
        <v>1</v>
      </c>
      <c r="AB28" s="11" t="s">
        <v>451</v>
      </c>
      <c r="AC28" s="11" t="s">
        <v>451</v>
      </c>
      <c r="AD28" s="11" t="s">
        <v>451</v>
      </c>
      <c r="AE28" s="11" t="s">
        <v>451</v>
      </c>
      <c r="AF28" s="11" t="s">
        <v>451</v>
      </c>
    </row>
    <row r="29" spans="1:32" s="62" customFormat="1" ht="27.75" hidden="1" customHeight="1" x14ac:dyDescent="0.25">
      <c r="A29" s="63"/>
      <c r="B29" s="64" t="s">
        <v>67</v>
      </c>
      <c r="C29" s="65"/>
      <c r="D29" s="66">
        <f>SUM(D7:D28)</f>
        <v>14</v>
      </c>
      <c r="E29" s="66">
        <f t="shared" ref="E29:R29" si="2">SUM(E7:E28)</f>
        <v>14</v>
      </c>
      <c r="F29" s="66">
        <f t="shared" si="2"/>
        <v>14</v>
      </c>
      <c r="G29" s="66">
        <f t="shared" si="2"/>
        <v>13</v>
      </c>
      <c r="H29" s="66">
        <f t="shared" si="2"/>
        <v>13</v>
      </c>
      <c r="I29" s="66">
        <f t="shared" si="2"/>
        <v>13</v>
      </c>
      <c r="J29" s="66">
        <f t="shared" si="2"/>
        <v>13</v>
      </c>
      <c r="K29" s="66">
        <f t="shared" si="2"/>
        <v>12</v>
      </c>
      <c r="L29" s="66">
        <f t="shared" si="2"/>
        <v>13</v>
      </c>
      <c r="M29" s="66">
        <f t="shared" si="2"/>
        <v>10</v>
      </c>
      <c r="N29" s="66">
        <f t="shared" si="2"/>
        <v>10</v>
      </c>
      <c r="O29" s="66">
        <f t="shared" si="2"/>
        <v>10</v>
      </c>
      <c r="P29" s="66">
        <f t="shared" si="2"/>
        <v>10</v>
      </c>
      <c r="Q29" s="66">
        <f t="shared" si="2"/>
        <v>10</v>
      </c>
      <c r="R29" s="66">
        <f t="shared" si="2"/>
        <v>10</v>
      </c>
      <c r="S29" s="66">
        <f t="shared" ref="S29" si="3">SUM(S7:S28)</f>
        <v>10</v>
      </c>
      <c r="T29" s="66">
        <f t="shared" ref="T29" si="4">SUM(T7:T28)</f>
        <v>10</v>
      </c>
      <c r="U29" s="66">
        <f t="shared" ref="U29" si="5">SUM(U7:U28)</f>
        <v>10</v>
      </c>
      <c r="V29" s="66">
        <f t="shared" ref="V29" si="6">SUM(V7:V28)</f>
        <v>10</v>
      </c>
      <c r="W29" s="66">
        <f t="shared" ref="W29" si="7">SUM(W7:W28)</f>
        <v>10</v>
      </c>
      <c r="X29" s="66">
        <f t="shared" ref="X29" si="8">SUM(X7:X28)</f>
        <v>10</v>
      </c>
      <c r="Y29" s="66">
        <f t="shared" ref="Y29" si="9">SUM(Y7:Y28)</f>
        <v>10</v>
      </c>
      <c r="Z29" s="66">
        <f t="shared" ref="Z29" si="10">SUM(Z7:Z28)</f>
        <v>10</v>
      </c>
      <c r="AA29" s="66">
        <f t="shared" ref="AA29" si="11">SUM(AA7:AA28)</f>
        <v>10</v>
      </c>
      <c r="AB29" s="66">
        <f t="shared" ref="AB29" si="12">SUM(AB7:AB28)</f>
        <v>9</v>
      </c>
      <c r="AC29" s="66">
        <f t="shared" ref="AC29" si="13">SUM(AC7:AC28)</f>
        <v>9</v>
      </c>
      <c r="AD29" s="66">
        <f t="shared" ref="AD29" si="14">SUM(AD7:AD28)</f>
        <v>9</v>
      </c>
      <c r="AE29" s="66">
        <f t="shared" ref="AE29:AF29" si="15">SUM(AE7:AE28)</f>
        <v>9</v>
      </c>
      <c r="AF29" s="66">
        <f t="shared" si="15"/>
        <v>9</v>
      </c>
    </row>
    <row r="30" spans="1:32" s="62" customFormat="1" ht="27.75" hidden="1" customHeight="1" x14ac:dyDescent="0.25">
      <c r="A30" s="63"/>
      <c r="B30" s="64" t="s">
        <v>68</v>
      </c>
      <c r="C30" s="65"/>
      <c r="D30" s="66">
        <f>COUNT(D7:D28)</f>
        <v>14</v>
      </c>
      <c r="E30" s="66">
        <f t="shared" ref="E30:R30" si="16">COUNT(E7:E28)</f>
        <v>14</v>
      </c>
      <c r="F30" s="66">
        <f t="shared" si="16"/>
        <v>14</v>
      </c>
      <c r="G30" s="66">
        <f t="shared" si="16"/>
        <v>13</v>
      </c>
      <c r="H30" s="66">
        <f t="shared" si="16"/>
        <v>13</v>
      </c>
      <c r="I30" s="66">
        <f t="shared" si="16"/>
        <v>13</v>
      </c>
      <c r="J30" s="66">
        <f t="shared" si="16"/>
        <v>13</v>
      </c>
      <c r="K30" s="66">
        <f t="shared" si="16"/>
        <v>13</v>
      </c>
      <c r="L30" s="66">
        <f t="shared" si="16"/>
        <v>13</v>
      </c>
      <c r="M30" s="66">
        <f t="shared" si="16"/>
        <v>10</v>
      </c>
      <c r="N30" s="66">
        <f t="shared" si="16"/>
        <v>10</v>
      </c>
      <c r="O30" s="66">
        <f t="shared" si="16"/>
        <v>10</v>
      </c>
      <c r="P30" s="66">
        <f t="shared" si="16"/>
        <v>10</v>
      </c>
      <c r="Q30" s="66">
        <f t="shared" si="16"/>
        <v>10</v>
      </c>
      <c r="R30" s="66">
        <f t="shared" si="16"/>
        <v>10</v>
      </c>
      <c r="S30" s="66">
        <f t="shared" ref="S30:AF30" si="17">COUNT(S7:S28)</f>
        <v>10</v>
      </c>
      <c r="T30" s="66">
        <f t="shared" si="17"/>
        <v>10</v>
      </c>
      <c r="U30" s="66">
        <f t="shared" si="17"/>
        <v>10</v>
      </c>
      <c r="V30" s="66">
        <f t="shared" si="17"/>
        <v>10</v>
      </c>
      <c r="W30" s="66">
        <f t="shared" si="17"/>
        <v>10</v>
      </c>
      <c r="X30" s="66">
        <f t="shared" si="17"/>
        <v>10</v>
      </c>
      <c r="Y30" s="66">
        <f t="shared" si="17"/>
        <v>10</v>
      </c>
      <c r="Z30" s="66">
        <f t="shared" si="17"/>
        <v>10</v>
      </c>
      <c r="AA30" s="66">
        <f t="shared" si="17"/>
        <v>10</v>
      </c>
      <c r="AB30" s="66">
        <f t="shared" si="17"/>
        <v>9</v>
      </c>
      <c r="AC30" s="66">
        <f t="shared" si="17"/>
        <v>9</v>
      </c>
      <c r="AD30" s="66">
        <f t="shared" si="17"/>
        <v>9</v>
      </c>
      <c r="AE30" s="66">
        <f t="shared" si="17"/>
        <v>9</v>
      </c>
      <c r="AF30" s="66">
        <f t="shared" si="17"/>
        <v>9</v>
      </c>
    </row>
    <row r="31" spans="1:32" s="4" customFormat="1" ht="31.5" hidden="1" customHeight="1" x14ac:dyDescent="0.25">
      <c r="A31" s="3" t="s">
        <v>2</v>
      </c>
      <c r="B31" s="209" t="s">
        <v>3</v>
      </c>
      <c r="C31" s="210"/>
      <c r="D31" s="15" t="s">
        <v>4</v>
      </c>
      <c r="E31" s="15" t="s">
        <v>4</v>
      </c>
      <c r="F31" s="15" t="s">
        <v>4</v>
      </c>
      <c r="G31" s="15" t="s">
        <v>4</v>
      </c>
      <c r="H31" s="15" t="s">
        <v>4</v>
      </c>
      <c r="I31" s="15" t="s">
        <v>4</v>
      </c>
      <c r="J31" s="15" t="s">
        <v>4</v>
      </c>
      <c r="K31" s="15" t="s">
        <v>4</v>
      </c>
      <c r="L31" s="15" t="s">
        <v>4</v>
      </c>
      <c r="M31" s="15" t="s">
        <v>4</v>
      </c>
      <c r="N31" s="15" t="s">
        <v>4</v>
      </c>
      <c r="O31" s="15" t="s">
        <v>4</v>
      </c>
      <c r="P31" s="15" t="s">
        <v>4</v>
      </c>
      <c r="Q31" s="15" t="s">
        <v>4</v>
      </c>
      <c r="R31" s="15" t="s">
        <v>4</v>
      </c>
      <c r="S31" s="15" t="s">
        <v>4</v>
      </c>
      <c r="T31" s="15" t="s">
        <v>4</v>
      </c>
      <c r="U31" s="15" t="s">
        <v>4</v>
      </c>
      <c r="V31" s="15" t="s">
        <v>4</v>
      </c>
      <c r="W31" s="15" t="s">
        <v>4</v>
      </c>
      <c r="X31" s="15" t="s">
        <v>4</v>
      </c>
      <c r="Y31" s="15" t="s">
        <v>4</v>
      </c>
      <c r="Z31" s="15" t="s">
        <v>4</v>
      </c>
      <c r="AA31" s="15" t="s">
        <v>4</v>
      </c>
      <c r="AB31" s="15" t="s">
        <v>4</v>
      </c>
      <c r="AC31" s="15" t="s">
        <v>4</v>
      </c>
      <c r="AD31" s="15" t="s">
        <v>4</v>
      </c>
      <c r="AE31" s="15" t="s">
        <v>4</v>
      </c>
      <c r="AF31" s="15" t="s">
        <v>4</v>
      </c>
    </row>
    <row r="32" spans="1:32" s="6" customFormat="1" ht="47.25" hidden="1" customHeight="1" x14ac:dyDescent="0.25">
      <c r="A32" s="58" t="s">
        <v>5</v>
      </c>
      <c r="B32" s="211" t="s">
        <v>6</v>
      </c>
      <c r="C32" s="211"/>
      <c r="D32" s="16" t="s">
        <v>4</v>
      </c>
      <c r="E32" s="16" t="s">
        <v>4</v>
      </c>
      <c r="F32" s="16" t="s">
        <v>4</v>
      </c>
      <c r="G32" s="16" t="s">
        <v>4</v>
      </c>
      <c r="H32" s="16" t="s">
        <v>4</v>
      </c>
      <c r="I32" s="16" t="s">
        <v>4</v>
      </c>
      <c r="J32" s="16" t="s">
        <v>4</v>
      </c>
      <c r="K32" s="16" t="s">
        <v>4</v>
      </c>
      <c r="L32" s="16" t="s">
        <v>4</v>
      </c>
      <c r="M32" s="16" t="s">
        <v>4</v>
      </c>
      <c r="N32" s="16" t="s">
        <v>4</v>
      </c>
      <c r="O32" s="16" t="s">
        <v>4</v>
      </c>
      <c r="P32" s="16" t="s">
        <v>4</v>
      </c>
      <c r="Q32" s="16" t="s">
        <v>4</v>
      </c>
      <c r="R32" s="16" t="s">
        <v>4</v>
      </c>
      <c r="S32" s="16" t="s">
        <v>4</v>
      </c>
      <c r="T32" s="16" t="s">
        <v>4</v>
      </c>
      <c r="U32" s="16" t="s">
        <v>4</v>
      </c>
      <c r="V32" s="16" t="s">
        <v>4</v>
      </c>
      <c r="W32" s="16" t="s">
        <v>4</v>
      </c>
      <c r="X32" s="16" t="s">
        <v>4</v>
      </c>
      <c r="Y32" s="16" t="s">
        <v>4</v>
      </c>
      <c r="Z32" s="16" t="s">
        <v>4</v>
      </c>
      <c r="AA32" s="16" t="s">
        <v>4</v>
      </c>
      <c r="AB32" s="16" t="s">
        <v>4</v>
      </c>
      <c r="AC32" s="16" t="s">
        <v>4</v>
      </c>
      <c r="AD32" s="16" t="s">
        <v>4</v>
      </c>
      <c r="AE32" s="16" t="s">
        <v>4</v>
      </c>
      <c r="AF32" s="16" t="s">
        <v>4</v>
      </c>
    </row>
    <row r="33" spans="1:32" s="18" customFormat="1" ht="31.5" customHeight="1" x14ac:dyDescent="0.25">
      <c r="A33" s="194" t="s">
        <v>9</v>
      </c>
      <c r="B33" s="173" t="s">
        <v>10</v>
      </c>
      <c r="C33" s="173"/>
      <c r="D33" s="83">
        <f t="shared" ref="D33:Q33" si="18">D119/D120*100</f>
        <v>61.111111111111114</v>
      </c>
      <c r="E33" s="83">
        <f t="shared" si="18"/>
        <v>87.272727272727266</v>
      </c>
      <c r="F33" s="83">
        <f t="shared" si="18"/>
        <v>77.777777777777786</v>
      </c>
      <c r="G33" s="83">
        <f t="shared" si="18"/>
        <v>83.018867924528308</v>
      </c>
      <c r="H33" s="83">
        <f t="shared" si="18"/>
        <v>92.592592592592595</v>
      </c>
      <c r="I33" s="83">
        <f t="shared" si="18"/>
        <v>79.245283018867923</v>
      </c>
      <c r="J33" s="83">
        <f t="shared" si="18"/>
        <v>81.481481481481481</v>
      </c>
      <c r="K33" s="83">
        <f t="shared" si="18"/>
        <v>86.79245283018868</v>
      </c>
      <c r="L33" s="83">
        <f t="shared" si="18"/>
        <v>77.358490566037744</v>
      </c>
      <c r="M33" s="83">
        <f t="shared" si="18"/>
        <v>95.348837209302332</v>
      </c>
      <c r="N33" s="83">
        <f t="shared" si="18"/>
        <v>92.857142857142861</v>
      </c>
      <c r="O33" s="83">
        <f t="shared" si="18"/>
        <v>81.395348837209298</v>
      </c>
      <c r="P33" s="83">
        <f t="shared" si="18"/>
        <v>97.674418604651152</v>
      </c>
      <c r="Q33" s="83">
        <f t="shared" si="18"/>
        <v>90.697674418604649</v>
      </c>
      <c r="R33" s="83">
        <f t="shared" ref="R33:AF33" si="19">R119/R120*100</f>
        <v>90.697674418604649</v>
      </c>
      <c r="S33" s="83">
        <f t="shared" si="19"/>
        <v>90.697674418604649</v>
      </c>
      <c r="T33" s="83">
        <f t="shared" si="19"/>
        <v>83.720930232558146</v>
      </c>
      <c r="U33" s="83">
        <f t="shared" si="19"/>
        <v>83.720930232558146</v>
      </c>
      <c r="V33" s="83">
        <f t="shared" si="19"/>
        <v>93.023255813953483</v>
      </c>
      <c r="W33" s="83">
        <f t="shared" si="19"/>
        <v>97.674418604651152</v>
      </c>
      <c r="X33" s="83">
        <f t="shared" si="19"/>
        <v>90.697674418604649</v>
      </c>
      <c r="Y33" s="83">
        <f t="shared" si="19"/>
        <v>90.697674418604649</v>
      </c>
      <c r="Z33" s="83">
        <f t="shared" si="19"/>
        <v>90.697674418604649</v>
      </c>
      <c r="AA33" s="83">
        <f t="shared" si="19"/>
        <v>95.348837209302332</v>
      </c>
      <c r="AB33" s="83">
        <f t="shared" si="19"/>
        <v>89.361702127659569</v>
      </c>
      <c r="AC33" s="83">
        <f t="shared" si="19"/>
        <v>95.744680851063833</v>
      </c>
      <c r="AD33" s="83">
        <f t="shared" si="19"/>
        <v>73.80952380952381</v>
      </c>
      <c r="AE33" s="83">
        <f t="shared" si="19"/>
        <v>93.023255813953483</v>
      </c>
      <c r="AF33" s="83">
        <f t="shared" si="19"/>
        <v>89.583333333333343</v>
      </c>
    </row>
    <row r="34" spans="1:32" s="8" customFormat="1" ht="21.9" customHeight="1" x14ac:dyDescent="0.25">
      <c r="A34" s="195"/>
      <c r="B34" s="197" t="s">
        <v>11</v>
      </c>
      <c r="C34" s="198"/>
      <c r="D34" s="13" t="s">
        <v>4</v>
      </c>
      <c r="E34" s="13" t="s">
        <v>4</v>
      </c>
      <c r="F34" s="13" t="s">
        <v>4</v>
      </c>
      <c r="G34" s="13" t="s">
        <v>4</v>
      </c>
      <c r="H34" s="13" t="s">
        <v>4</v>
      </c>
      <c r="I34" s="13" t="s">
        <v>4</v>
      </c>
      <c r="J34" s="13" t="s">
        <v>4</v>
      </c>
      <c r="K34" s="13" t="s">
        <v>4</v>
      </c>
      <c r="L34" s="13" t="s">
        <v>4</v>
      </c>
      <c r="M34" s="13" t="s">
        <v>4</v>
      </c>
      <c r="N34" s="13" t="s">
        <v>4</v>
      </c>
      <c r="O34" s="13" t="s">
        <v>4</v>
      </c>
      <c r="P34" s="13" t="s">
        <v>4</v>
      </c>
      <c r="Q34" s="13" t="s">
        <v>4</v>
      </c>
      <c r="R34" s="13" t="s">
        <v>4</v>
      </c>
      <c r="S34" s="13" t="s">
        <v>4</v>
      </c>
      <c r="T34" s="13" t="s">
        <v>4</v>
      </c>
      <c r="U34" s="13" t="s">
        <v>4</v>
      </c>
      <c r="V34" s="13" t="s">
        <v>4</v>
      </c>
      <c r="W34" s="13" t="s">
        <v>4</v>
      </c>
      <c r="X34" s="13" t="s">
        <v>4</v>
      </c>
      <c r="Y34" s="13" t="s">
        <v>4</v>
      </c>
      <c r="Z34" s="13" t="s">
        <v>4</v>
      </c>
      <c r="AA34" s="13" t="s">
        <v>4</v>
      </c>
      <c r="AB34" s="13" t="s">
        <v>4</v>
      </c>
      <c r="AC34" s="13" t="s">
        <v>4</v>
      </c>
      <c r="AD34" s="13" t="s">
        <v>4</v>
      </c>
      <c r="AE34" s="13" t="s">
        <v>4</v>
      </c>
      <c r="AF34" s="13" t="s">
        <v>4</v>
      </c>
    </row>
    <row r="35" spans="1:32" ht="21.75" customHeight="1" x14ac:dyDescent="0.25">
      <c r="A35" s="195"/>
      <c r="B35" s="158" t="s">
        <v>209</v>
      </c>
      <c r="C35" s="159"/>
      <c r="D35" s="133">
        <v>1</v>
      </c>
      <c r="E35" s="133">
        <v>1</v>
      </c>
      <c r="F35" s="133">
        <v>1</v>
      </c>
      <c r="G35" s="133">
        <v>1</v>
      </c>
      <c r="H35" s="133">
        <v>1</v>
      </c>
      <c r="I35" s="133">
        <v>1</v>
      </c>
      <c r="J35" s="133">
        <v>1</v>
      </c>
      <c r="K35" s="133">
        <v>1</v>
      </c>
      <c r="L35" s="133">
        <v>1</v>
      </c>
      <c r="M35" s="133">
        <v>1</v>
      </c>
      <c r="N35" s="133">
        <v>1</v>
      </c>
      <c r="O35" s="133">
        <v>1</v>
      </c>
      <c r="P35" s="133">
        <v>1</v>
      </c>
      <c r="Q35" s="133">
        <v>1</v>
      </c>
      <c r="R35" s="133">
        <v>1</v>
      </c>
      <c r="S35" s="133">
        <v>1</v>
      </c>
      <c r="T35" s="133">
        <v>1</v>
      </c>
      <c r="U35" s="133">
        <v>1</v>
      </c>
      <c r="V35" s="133">
        <v>1</v>
      </c>
      <c r="W35" s="133">
        <v>1</v>
      </c>
      <c r="X35" s="133">
        <v>1</v>
      </c>
      <c r="Y35" s="133">
        <v>1</v>
      </c>
      <c r="Z35" s="133">
        <v>1</v>
      </c>
      <c r="AA35" s="133">
        <v>1</v>
      </c>
      <c r="AB35" s="133">
        <v>1</v>
      </c>
      <c r="AC35" s="133">
        <v>1</v>
      </c>
      <c r="AD35" s="133">
        <v>1</v>
      </c>
      <c r="AE35" s="133">
        <v>1</v>
      </c>
      <c r="AF35" s="133">
        <v>1</v>
      </c>
    </row>
    <row r="36" spans="1:32" ht="21.9" customHeight="1" x14ac:dyDescent="0.25">
      <c r="A36" s="195"/>
      <c r="B36" s="158" t="s">
        <v>210</v>
      </c>
      <c r="C36" s="159"/>
      <c r="D36" s="133">
        <v>1</v>
      </c>
      <c r="E36" s="133">
        <v>1</v>
      </c>
      <c r="F36" s="133">
        <v>1</v>
      </c>
      <c r="G36" s="133">
        <v>1</v>
      </c>
      <c r="H36" s="133">
        <v>1</v>
      </c>
      <c r="I36" s="133">
        <v>1</v>
      </c>
      <c r="J36" s="133">
        <v>1</v>
      </c>
      <c r="K36" s="133">
        <v>1</v>
      </c>
      <c r="L36" s="133">
        <v>1</v>
      </c>
      <c r="M36" s="133">
        <v>1</v>
      </c>
      <c r="N36" s="133">
        <v>1</v>
      </c>
      <c r="O36" s="133">
        <v>1</v>
      </c>
      <c r="P36" s="133">
        <v>1</v>
      </c>
      <c r="Q36" s="133">
        <v>1</v>
      </c>
      <c r="R36" s="133">
        <v>1</v>
      </c>
      <c r="S36" s="133">
        <v>1</v>
      </c>
      <c r="T36" s="133">
        <v>1</v>
      </c>
      <c r="U36" s="133">
        <v>1</v>
      </c>
      <c r="V36" s="133">
        <v>1</v>
      </c>
      <c r="W36" s="133">
        <v>1</v>
      </c>
      <c r="X36" s="133">
        <v>1</v>
      </c>
      <c r="Y36" s="133">
        <v>1</v>
      </c>
      <c r="Z36" s="133">
        <v>1</v>
      </c>
      <c r="AA36" s="133">
        <v>1</v>
      </c>
      <c r="AB36" s="133">
        <v>1</v>
      </c>
      <c r="AC36" s="133">
        <v>1</v>
      </c>
      <c r="AD36" s="133">
        <v>1</v>
      </c>
      <c r="AE36" s="133">
        <v>1</v>
      </c>
      <c r="AF36" s="133">
        <v>1</v>
      </c>
    </row>
    <row r="37" spans="1:32" ht="49.5" customHeight="1" x14ac:dyDescent="0.25">
      <c r="A37" s="195"/>
      <c r="B37" s="158" t="s">
        <v>211</v>
      </c>
      <c r="C37" s="159"/>
      <c r="D37" s="133">
        <v>1</v>
      </c>
      <c r="E37" s="133">
        <v>1</v>
      </c>
      <c r="F37" s="133">
        <v>1</v>
      </c>
      <c r="G37" s="133">
        <v>1</v>
      </c>
      <c r="H37" s="133">
        <v>1</v>
      </c>
      <c r="I37" s="133">
        <v>1</v>
      </c>
      <c r="J37" s="133">
        <v>1</v>
      </c>
      <c r="K37" s="133">
        <v>1</v>
      </c>
      <c r="L37" s="133">
        <v>1</v>
      </c>
      <c r="M37" s="133">
        <v>1</v>
      </c>
      <c r="N37" s="133">
        <v>1</v>
      </c>
      <c r="O37" s="133">
        <v>1</v>
      </c>
      <c r="P37" s="133">
        <v>1</v>
      </c>
      <c r="Q37" s="133">
        <v>1</v>
      </c>
      <c r="R37" s="133">
        <v>1</v>
      </c>
      <c r="S37" s="133">
        <v>1</v>
      </c>
      <c r="T37" s="133">
        <v>1</v>
      </c>
      <c r="U37" s="133">
        <v>1</v>
      </c>
      <c r="V37" s="133">
        <v>1</v>
      </c>
      <c r="W37" s="133">
        <v>1</v>
      </c>
      <c r="X37" s="133">
        <v>1</v>
      </c>
      <c r="Y37" s="133">
        <v>1</v>
      </c>
      <c r="Z37" s="133">
        <v>1</v>
      </c>
      <c r="AA37" s="133">
        <v>1</v>
      </c>
      <c r="AB37" s="133">
        <v>1</v>
      </c>
      <c r="AC37" s="133">
        <v>1</v>
      </c>
      <c r="AD37" s="133">
        <v>1</v>
      </c>
      <c r="AE37" s="133">
        <v>1</v>
      </c>
      <c r="AF37" s="133">
        <v>1</v>
      </c>
    </row>
    <row r="38" spans="1:32" ht="35.1" customHeight="1" x14ac:dyDescent="0.25">
      <c r="A38" s="195"/>
      <c r="B38" s="158" t="s">
        <v>212</v>
      </c>
      <c r="C38" s="159"/>
      <c r="D38" s="133">
        <v>1</v>
      </c>
      <c r="E38" s="133">
        <v>1</v>
      </c>
      <c r="F38" s="133">
        <v>1</v>
      </c>
      <c r="G38" s="133">
        <v>1</v>
      </c>
      <c r="H38" s="133">
        <v>1</v>
      </c>
      <c r="I38" s="133">
        <v>1</v>
      </c>
      <c r="J38" s="133">
        <v>1</v>
      </c>
      <c r="K38" s="133">
        <v>1</v>
      </c>
      <c r="L38" s="133">
        <v>1</v>
      </c>
      <c r="M38" s="133">
        <v>1</v>
      </c>
      <c r="N38" s="133">
        <v>1</v>
      </c>
      <c r="O38" s="133">
        <v>1</v>
      </c>
      <c r="P38" s="133">
        <v>1</v>
      </c>
      <c r="Q38" s="133">
        <v>1</v>
      </c>
      <c r="R38" s="133">
        <v>1</v>
      </c>
      <c r="S38" s="133">
        <v>1</v>
      </c>
      <c r="T38" s="133">
        <v>1</v>
      </c>
      <c r="U38" s="133">
        <v>1</v>
      </c>
      <c r="V38" s="133">
        <v>1</v>
      </c>
      <c r="W38" s="133">
        <v>1</v>
      </c>
      <c r="X38" s="133">
        <v>1</v>
      </c>
      <c r="Y38" s="133">
        <v>1</v>
      </c>
      <c r="Z38" s="133">
        <v>1</v>
      </c>
      <c r="AA38" s="133">
        <v>1</v>
      </c>
      <c r="AB38" s="133">
        <v>1</v>
      </c>
      <c r="AC38" s="133">
        <v>1</v>
      </c>
      <c r="AD38" s="133">
        <v>1</v>
      </c>
      <c r="AE38" s="133">
        <v>1</v>
      </c>
      <c r="AF38" s="133">
        <v>1</v>
      </c>
    </row>
    <row r="39" spans="1:32" ht="35.1" customHeight="1" x14ac:dyDescent="0.25">
      <c r="A39" s="195"/>
      <c r="B39" s="158" t="s">
        <v>213</v>
      </c>
      <c r="C39" s="159"/>
      <c r="D39" s="133">
        <v>1</v>
      </c>
      <c r="E39" s="133">
        <v>1</v>
      </c>
      <c r="F39" s="133">
        <v>1</v>
      </c>
      <c r="G39" s="133">
        <v>1</v>
      </c>
      <c r="H39" s="133">
        <v>1</v>
      </c>
      <c r="I39" s="133">
        <v>1</v>
      </c>
      <c r="J39" s="133">
        <v>0</v>
      </c>
      <c r="K39" s="133">
        <v>1</v>
      </c>
      <c r="L39" s="133">
        <v>1</v>
      </c>
      <c r="M39" s="133">
        <v>1</v>
      </c>
      <c r="N39" s="133">
        <v>1</v>
      </c>
      <c r="O39" s="133">
        <v>1</v>
      </c>
      <c r="P39" s="133">
        <v>1</v>
      </c>
      <c r="Q39" s="133">
        <v>1</v>
      </c>
      <c r="R39" s="133">
        <v>1</v>
      </c>
      <c r="S39" s="133">
        <v>1</v>
      </c>
      <c r="T39" s="133">
        <v>1</v>
      </c>
      <c r="U39" s="133">
        <v>1</v>
      </c>
      <c r="V39" s="133">
        <v>1</v>
      </c>
      <c r="W39" s="133">
        <v>1</v>
      </c>
      <c r="X39" s="133">
        <v>1</v>
      </c>
      <c r="Y39" s="133">
        <v>1</v>
      </c>
      <c r="Z39" s="133">
        <v>1</v>
      </c>
      <c r="AA39" s="133">
        <v>1</v>
      </c>
      <c r="AB39" s="133">
        <v>1</v>
      </c>
      <c r="AC39" s="133">
        <v>1</v>
      </c>
      <c r="AD39" s="133">
        <v>1</v>
      </c>
      <c r="AE39" s="133">
        <v>1</v>
      </c>
      <c r="AF39" s="133">
        <v>1</v>
      </c>
    </row>
    <row r="40" spans="1:32" ht="35.1" customHeight="1" x14ac:dyDescent="0.25">
      <c r="A40" s="195"/>
      <c r="B40" s="158" t="s">
        <v>214</v>
      </c>
      <c r="C40" s="159"/>
      <c r="D40" s="134" t="s">
        <v>451</v>
      </c>
      <c r="E40" s="134" t="s">
        <v>451</v>
      </c>
      <c r="F40" s="134" t="s">
        <v>451</v>
      </c>
      <c r="G40" s="134" t="s">
        <v>451</v>
      </c>
      <c r="H40" s="134" t="s">
        <v>451</v>
      </c>
      <c r="I40" s="134" t="s">
        <v>451</v>
      </c>
      <c r="J40" s="134" t="s">
        <v>451</v>
      </c>
      <c r="K40" s="134" t="s">
        <v>451</v>
      </c>
      <c r="L40" s="134" t="s">
        <v>451</v>
      </c>
      <c r="M40" s="134" t="s">
        <v>451</v>
      </c>
      <c r="N40" s="134" t="s">
        <v>451</v>
      </c>
      <c r="O40" s="134" t="s">
        <v>451</v>
      </c>
      <c r="P40" s="134" t="s">
        <v>451</v>
      </c>
      <c r="Q40" s="134" t="s">
        <v>451</v>
      </c>
      <c r="R40" s="134" t="s">
        <v>451</v>
      </c>
      <c r="S40" s="134" t="s">
        <v>451</v>
      </c>
      <c r="T40" s="134" t="s">
        <v>451</v>
      </c>
      <c r="U40" s="134" t="s">
        <v>451</v>
      </c>
      <c r="V40" s="134" t="s">
        <v>451</v>
      </c>
      <c r="W40" s="134" t="s">
        <v>451</v>
      </c>
      <c r="X40" s="134" t="s">
        <v>451</v>
      </c>
      <c r="Y40" s="134" t="s">
        <v>451</v>
      </c>
      <c r="Z40" s="134" t="s">
        <v>451</v>
      </c>
      <c r="AA40" s="134" t="s">
        <v>451</v>
      </c>
      <c r="AB40" s="134" t="s">
        <v>451</v>
      </c>
      <c r="AC40" s="134" t="s">
        <v>451</v>
      </c>
      <c r="AD40" s="134" t="s">
        <v>451</v>
      </c>
      <c r="AE40" s="134" t="s">
        <v>451</v>
      </c>
      <c r="AF40" s="134" t="s">
        <v>451</v>
      </c>
    </row>
    <row r="41" spans="1:32" ht="35.1" customHeight="1" x14ac:dyDescent="0.25">
      <c r="A41" s="195"/>
      <c r="B41" s="158" t="s">
        <v>215</v>
      </c>
      <c r="C41" s="159"/>
      <c r="D41" s="133">
        <v>1</v>
      </c>
      <c r="E41" s="133">
        <v>1</v>
      </c>
      <c r="F41" s="133">
        <v>1</v>
      </c>
      <c r="G41" s="133">
        <v>1</v>
      </c>
      <c r="H41" s="133">
        <v>1</v>
      </c>
      <c r="I41" s="133">
        <v>1</v>
      </c>
      <c r="J41" s="133">
        <v>1</v>
      </c>
      <c r="K41" s="133">
        <v>1</v>
      </c>
      <c r="L41" s="133">
        <v>1</v>
      </c>
      <c r="M41" s="133">
        <v>1</v>
      </c>
      <c r="N41" s="133">
        <v>1</v>
      </c>
      <c r="O41" s="133">
        <v>1</v>
      </c>
      <c r="P41" s="133">
        <v>1</v>
      </c>
      <c r="Q41" s="133">
        <v>1</v>
      </c>
      <c r="R41" s="133">
        <v>1</v>
      </c>
      <c r="S41" s="133">
        <v>1</v>
      </c>
      <c r="T41" s="133">
        <v>1</v>
      </c>
      <c r="U41" s="133">
        <v>1</v>
      </c>
      <c r="V41" s="133">
        <v>1</v>
      </c>
      <c r="W41" s="133">
        <v>1</v>
      </c>
      <c r="X41" s="133">
        <v>1</v>
      </c>
      <c r="Y41" s="133">
        <v>1</v>
      </c>
      <c r="Z41" s="133">
        <v>1</v>
      </c>
      <c r="AA41" s="133">
        <v>1</v>
      </c>
      <c r="AB41" s="133">
        <v>1</v>
      </c>
      <c r="AC41" s="133">
        <v>1</v>
      </c>
      <c r="AD41" s="133">
        <v>1</v>
      </c>
      <c r="AE41" s="133">
        <v>1</v>
      </c>
      <c r="AF41" s="133">
        <v>1</v>
      </c>
    </row>
    <row r="42" spans="1:32" ht="83.25" customHeight="1" x14ac:dyDescent="0.25">
      <c r="A42" s="195"/>
      <c r="B42" s="158" t="s">
        <v>216</v>
      </c>
      <c r="C42" s="159"/>
      <c r="D42" s="133">
        <v>1</v>
      </c>
      <c r="E42" s="133">
        <v>1</v>
      </c>
      <c r="F42" s="133">
        <v>1</v>
      </c>
      <c r="G42" s="133">
        <v>1</v>
      </c>
      <c r="H42" s="133">
        <v>1</v>
      </c>
      <c r="I42" s="133">
        <v>1</v>
      </c>
      <c r="J42" s="133">
        <v>1</v>
      </c>
      <c r="K42" s="133">
        <v>1</v>
      </c>
      <c r="L42" s="133">
        <v>1</v>
      </c>
      <c r="M42" s="133">
        <v>0</v>
      </c>
      <c r="N42" s="133">
        <v>1</v>
      </c>
      <c r="O42" s="133">
        <v>1</v>
      </c>
      <c r="P42" s="133">
        <v>1</v>
      </c>
      <c r="Q42" s="133">
        <v>1</v>
      </c>
      <c r="R42" s="133">
        <v>0</v>
      </c>
      <c r="S42" s="133">
        <v>0</v>
      </c>
      <c r="T42" s="133">
        <v>1</v>
      </c>
      <c r="U42" s="133">
        <v>1</v>
      </c>
      <c r="V42" s="133">
        <v>1</v>
      </c>
      <c r="W42" s="133">
        <v>1</v>
      </c>
      <c r="X42" s="133">
        <v>1</v>
      </c>
      <c r="Y42" s="133">
        <v>1</v>
      </c>
      <c r="Z42" s="133">
        <v>1</v>
      </c>
      <c r="AA42" s="133">
        <v>1</v>
      </c>
      <c r="AB42" s="133">
        <v>0</v>
      </c>
      <c r="AC42" s="133">
        <v>1</v>
      </c>
      <c r="AD42" s="133">
        <v>1</v>
      </c>
      <c r="AE42" s="133">
        <v>1</v>
      </c>
      <c r="AF42" s="133">
        <v>0</v>
      </c>
    </row>
    <row r="43" spans="1:32" s="8" customFormat="1" ht="21.9" customHeight="1" x14ac:dyDescent="0.25">
      <c r="A43" s="195"/>
      <c r="B43" s="162" t="s">
        <v>12</v>
      </c>
      <c r="C43" s="163"/>
      <c r="D43" s="13" t="s">
        <v>4</v>
      </c>
      <c r="E43" s="13" t="s">
        <v>4</v>
      </c>
      <c r="F43" s="13" t="s">
        <v>4</v>
      </c>
      <c r="G43" s="13" t="s">
        <v>4</v>
      </c>
      <c r="H43" s="13" t="s">
        <v>4</v>
      </c>
      <c r="I43" s="13" t="s">
        <v>4</v>
      </c>
      <c r="J43" s="13" t="s">
        <v>4</v>
      </c>
      <c r="K43" s="13" t="s">
        <v>4</v>
      </c>
      <c r="L43" s="13" t="s">
        <v>4</v>
      </c>
      <c r="M43" s="13" t="s">
        <v>4</v>
      </c>
      <c r="N43" s="13" t="s">
        <v>4</v>
      </c>
      <c r="O43" s="13" t="s">
        <v>4</v>
      </c>
      <c r="P43" s="13" t="s">
        <v>4</v>
      </c>
      <c r="Q43" s="13" t="s">
        <v>4</v>
      </c>
      <c r="R43" s="13" t="s">
        <v>4</v>
      </c>
      <c r="S43" s="13" t="s">
        <v>4</v>
      </c>
      <c r="T43" s="13" t="s">
        <v>4</v>
      </c>
      <c r="U43" s="13" t="s">
        <v>4</v>
      </c>
      <c r="V43" s="13" t="s">
        <v>4</v>
      </c>
      <c r="W43" s="13" t="s">
        <v>4</v>
      </c>
      <c r="X43" s="13" t="s">
        <v>4</v>
      </c>
      <c r="Y43" s="13" t="s">
        <v>4</v>
      </c>
      <c r="Z43" s="13" t="s">
        <v>4</v>
      </c>
      <c r="AA43" s="13" t="s">
        <v>4</v>
      </c>
      <c r="AB43" s="13" t="s">
        <v>4</v>
      </c>
      <c r="AC43" s="13" t="s">
        <v>4</v>
      </c>
      <c r="AD43" s="13" t="s">
        <v>4</v>
      </c>
      <c r="AE43" s="13" t="s">
        <v>4</v>
      </c>
      <c r="AF43" s="13" t="s">
        <v>4</v>
      </c>
    </row>
    <row r="44" spans="1:32" ht="111.75" customHeight="1" x14ac:dyDescent="0.25">
      <c r="A44" s="195"/>
      <c r="B44" s="158" t="s">
        <v>217</v>
      </c>
      <c r="C44" s="159"/>
      <c r="D44" s="11">
        <v>1</v>
      </c>
      <c r="E44" s="11">
        <v>1</v>
      </c>
      <c r="F44" s="11">
        <v>1</v>
      </c>
      <c r="G44" s="11">
        <v>1</v>
      </c>
      <c r="H44" s="11">
        <v>1</v>
      </c>
      <c r="I44" s="11">
        <v>1</v>
      </c>
      <c r="J44" s="11">
        <v>1</v>
      </c>
      <c r="K44" s="11">
        <v>1</v>
      </c>
      <c r="L44" s="11">
        <v>1</v>
      </c>
      <c r="M44" s="11">
        <v>1</v>
      </c>
      <c r="N44" s="11">
        <v>1</v>
      </c>
      <c r="O44" s="11">
        <v>1</v>
      </c>
      <c r="P44" s="11">
        <v>1</v>
      </c>
      <c r="Q44" s="11">
        <v>1</v>
      </c>
      <c r="R44" s="11">
        <v>1</v>
      </c>
      <c r="S44" s="11">
        <v>1</v>
      </c>
      <c r="T44" s="11">
        <v>1</v>
      </c>
      <c r="U44" s="11">
        <v>1</v>
      </c>
      <c r="V44" s="11">
        <v>1</v>
      </c>
      <c r="W44" s="11">
        <v>1</v>
      </c>
      <c r="X44" s="11">
        <v>1</v>
      </c>
      <c r="Y44" s="11">
        <v>1</v>
      </c>
      <c r="Z44" s="11">
        <v>1</v>
      </c>
      <c r="AA44" s="11">
        <v>1</v>
      </c>
      <c r="AB44" s="11">
        <v>1</v>
      </c>
      <c r="AC44" s="11">
        <v>1</v>
      </c>
      <c r="AD44" s="11">
        <v>1</v>
      </c>
      <c r="AE44" s="11">
        <v>1</v>
      </c>
      <c r="AF44" s="11">
        <v>1</v>
      </c>
    </row>
    <row r="45" spans="1:32" ht="66.75" customHeight="1" x14ac:dyDescent="0.25">
      <c r="A45" s="195"/>
      <c r="B45" s="158" t="s">
        <v>218</v>
      </c>
      <c r="C45" s="159"/>
      <c r="D45" s="11">
        <v>1</v>
      </c>
      <c r="E45" s="11">
        <v>1</v>
      </c>
      <c r="F45" s="11">
        <v>1</v>
      </c>
      <c r="G45" s="11">
        <v>1</v>
      </c>
      <c r="H45" s="11">
        <v>1</v>
      </c>
      <c r="I45" s="11">
        <v>1</v>
      </c>
      <c r="J45" s="11">
        <v>1</v>
      </c>
      <c r="K45" s="11">
        <v>1</v>
      </c>
      <c r="L45" s="11">
        <v>1</v>
      </c>
      <c r="M45" s="11">
        <v>1</v>
      </c>
      <c r="N45" s="11">
        <v>1</v>
      </c>
      <c r="O45" s="11">
        <v>1</v>
      </c>
      <c r="P45" s="11">
        <v>1</v>
      </c>
      <c r="Q45" s="11">
        <v>1</v>
      </c>
      <c r="R45" s="11">
        <v>1</v>
      </c>
      <c r="S45" s="11">
        <v>1</v>
      </c>
      <c r="T45" s="11">
        <v>1</v>
      </c>
      <c r="U45" s="11">
        <v>1</v>
      </c>
      <c r="V45" s="11">
        <v>1</v>
      </c>
      <c r="W45" s="11">
        <v>1</v>
      </c>
      <c r="X45" s="11">
        <v>1</v>
      </c>
      <c r="Y45" s="11">
        <v>1</v>
      </c>
      <c r="Z45" s="11">
        <v>1</v>
      </c>
      <c r="AA45" s="11">
        <v>1</v>
      </c>
      <c r="AB45" s="11">
        <v>1</v>
      </c>
      <c r="AC45" s="11">
        <v>1</v>
      </c>
      <c r="AD45" s="11">
        <v>1</v>
      </c>
      <c r="AE45" s="11">
        <v>1</v>
      </c>
      <c r="AF45" s="11">
        <v>1</v>
      </c>
    </row>
    <row r="46" spans="1:32" s="8" customFormat="1" ht="21.9" customHeight="1" x14ac:dyDescent="0.25">
      <c r="A46" s="195"/>
      <c r="B46" s="162" t="s">
        <v>219</v>
      </c>
      <c r="C46" s="163"/>
      <c r="D46" s="13" t="s">
        <v>4</v>
      </c>
      <c r="E46" s="13" t="s">
        <v>4</v>
      </c>
      <c r="F46" s="13" t="s">
        <v>4</v>
      </c>
      <c r="G46" s="13" t="s">
        <v>4</v>
      </c>
      <c r="H46" s="13" t="s">
        <v>4</v>
      </c>
      <c r="I46" s="13" t="s">
        <v>4</v>
      </c>
      <c r="J46" s="13" t="s">
        <v>4</v>
      </c>
      <c r="K46" s="13" t="s">
        <v>4</v>
      </c>
      <c r="L46" s="13" t="s">
        <v>4</v>
      </c>
      <c r="M46" s="13" t="s">
        <v>4</v>
      </c>
      <c r="N46" s="13" t="s">
        <v>4</v>
      </c>
      <c r="O46" s="13" t="s">
        <v>4</v>
      </c>
      <c r="P46" s="13" t="s">
        <v>4</v>
      </c>
      <c r="Q46" s="13" t="s">
        <v>4</v>
      </c>
      <c r="R46" s="13" t="s">
        <v>4</v>
      </c>
      <c r="S46" s="13" t="s">
        <v>4</v>
      </c>
      <c r="T46" s="13" t="s">
        <v>4</v>
      </c>
      <c r="U46" s="13" t="s">
        <v>4</v>
      </c>
      <c r="V46" s="13" t="s">
        <v>4</v>
      </c>
      <c r="W46" s="13" t="s">
        <v>4</v>
      </c>
      <c r="X46" s="13" t="s">
        <v>4</v>
      </c>
      <c r="Y46" s="13" t="s">
        <v>4</v>
      </c>
      <c r="Z46" s="13" t="s">
        <v>4</v>
      </c>
      <c r="AA46" s="13" t="s">
        <v>4</v>
      </c>
      <c r="AB46" s="13" t="s">
        <v>4</v>
      </c>
      <c r="AC46" s="13" t="s">
        <v>4</v>
      </c>
      <c r="AD46" s="13" t="s">
        <v>4</v>
      </c>
      <c r="AE46" s="13" t="s">
        <v>4</v>
      </c>
      <c r="AF46" s="13" t="s">
        <v>4</v>
      </c>
    </row>
    <row r="47" spans="1:32" ht="35.1" customHeight="1" x14ac:dyDescent="0.25">
      <c r="A47" s="195"/>
      <c r="B47" s="158" t="s">
        <v>220</v>
      </c>
      <c r="C47" s="159"/>
      <c r="D47" s="11">
        <v>1</v>
      </c>
      <c r="E47" s="11">
        <v>1</v>
      </c>
      <c r="F47" s="11">
        <v>1</v>
      </c>
      <c r="G47" s="11">
        <v>1</v>
      </c>
      <c r="H47" s="11">
        <v>1</v>
      </c>
      <c r="I47" s="11">
        <v>1</v>
      </c>
      <c r="J47" s="11">
        <v>1</v>
      </c>
      <c r="K47" s="11">
        <v>1</v>
      </c>
      <c r="L47" s="11">
        <v>1</v>
      </c>
      <c r="M47" s="11">
        <v>1</v>
      </c>
      <c r="N47" s="11">
        <v>1</v>
      </c>
      <c r="O47" s="11">
        <v>1</v>
      </c>
      <c r="P47" s="11">
        <v>1</v>
      </c>
      <c r="Q47" s="11">
        <v>1</v>
      </c>
      <c r="R47" s="11">
        <v>1</v>
      </c>
      <c r="S47" s="11">
        <v>1</v>
      </c>
      <c r="T47" s="11">
        <v>1</v>
      </c>
      <c r="U47" s="11">
        <v>1</v>
      </c>
      <c r="V47" s="11">
        <v>1</v>
      </c>
      <c r="W47" s="11">
        <v>1</v>
      </c>
      <c r="X47" s="11">
        <v>1</v>
      </c>
      <c r="Y47" s="11">
        <v>1</v>
      </c>
      <c r="Z47" s="11">
        <v>1</v>
      </c>
      <c r="AA47" s="11">
        <v>1</v>
      </c>
      <c r="AB47" s="11">
        <v>1</v>
      </c>
      <c r="AC47" s="11">
        <v>1</v>
      </c>
      <c r="AD47" s="11">
        <v>1</v>
      </c>
      <c r="AE47" s="11">
        <v>1</v>
      </c>
      <c r="AF47" s="11">
        <v>1</v>
      </c>
    </row>
    <row r="48" spans="1:32" s="8" customFormat="1" ht="47.25" customHeight="1" x14ac:dyDescent="0.25">
      <c r="A48" s="195"/>
      <c r="B48" s="162" t="s">
        <v>221</v>
      </c>
      <c r="C48" s="163"/>
      <c r="D48" s="13" t="s">
        <v>4</v>
      </c>
      <c r="E48" s="13" t="s">
        <v>4</v>
      </c>
      <c r="F48" s="13" t="s">
        <v>4</v>
      </c>
      <c r="G48" s="13" t="s">
        <v>4</v>
      </c>
      <c r="H48" s="13" t="s">
        <v>4</v>
      </c>
      <c r="I48" s="13" t="s">
        <v>4</v>
      </c>
      <c r="J48" s="13" t="s">
        <v>4</v>
      </c>
      <c r="K48" s="13" t="s">
        <v>4</v>
      </c>
      <c r="L48" s="13" t="s">
        <v>4</v>
      </c>
      <c r="M48" s="13" t="s">
        <v>4</v>
      </c>
      <c r="N48" s="13" t="s">
        <v>4</v>
      </c>
      <c r="O48" s="13" t="s">
        <v>4</v>
      </c>
      <c r="P48" s="13" t="s">
        <v>4</v>
      </c>
      <c r="Q48" s="13" t="s">
        <v>4</v>
      </c>
      <c r="R48" s="13" t="s">
        <v>4</v>
      </c>
      <c r="S48" s="13" t="s">
        <v>4</v>
      </c>
      <c r="T48" s="13" t="s">
        <v>4</v>
      </c>
      <c r="U48" s="13" t="s">
        <v>4</v>
      </c>
      <c r="V48" s="13" t="s">
        <v>4</v>
      </c>
      <c r="W48" s="13" t="s">
        <v>4</v>
      </c>
      <c r="X48" s="13" t="s">
        <v>4</v>
      </c>
      <c r="Y48" s="13" t="s">
        <v>4</v>
      </c>
      <c r="Z48" s="13" t="s">
        <v>4</v>
      </c>
      <c r="AA48" s="13" t="s">
        <v>4</v>
      </c>
      <c r="AB48" s="13" t="s">
        <v>4</v>
      </c>
      <c r="AC48" s="13" t="s">
        <v>4</v>
      </c>
      <c r="AD48" s="13" t="s">
        <v>4</v>
      </c>
      <c r="AE48" s="13" t="s">
        <v>4</v>
      </c>
      <c r="AF48" s="13" t="s">
        <v>4</v>
      </c>
    </row>
    <row r="49" spans="1:32" ht="21.9" customHeight="1" x14ac:dyDescent="0.25">
      <c r="A49" s="195"/>
      <c r="B49" s="158" t="s">
        <v>222</v>
      </c>
      <c r="C49" s="159"/>
      <c r="D49" s="11">
        <v>1</v>
      </c>
      <c r="E49" s="11">
        <v>1</v>
      </c>
      <c r="F49" s="11">
        <v>1</v>
      </c>
      <c r="G49" s="11">
        <v>1</v>
      </c>
      <c r="H49" s="11">
        <v>1</v>
      </c>
      <c r="I49" s="11">
        <v>1</v>
      </c>
      <c r="J49" s="11">
        <v>1</v>
      </c>
      <c r="K49" s="11">
        <v>1</v>
      </c>
      <c r="L49" s="11">
        <v>1</v>
      </c>
      <c r="M49" s="11">
        <v>1</v>
      </c>
      <c r="N49" s="11">
        <v>1</v>
      </c>
      <c r="O49" s="11">
        <v>1</v>
      </c>
      <c r="P49" s="11">
        <v>1</v>
      </c>
      <c r="Q49" s="11">
        <v>1</v>
      </c>
      <c r="R49" s="11">
        <v>1</v>
      </c>
      <c r="S49" s="11">
        <v>1</v>
      </c>
      <c r="T49" s="11">
        <v>1</v>
      </c>
      <c r="U49" s="11">
        <v>1</v>
      </c>
      <c r="V49" s="11">
        <v>1</v>
      </c>
      <c r="W49" s="11">
        <v>1</v>
      </c>
      <c r="X49" s="11">
        <v>1</v>
      </c>
      <c r="Y49" s="11">
        <v>1</v>
      </c>
      <c r="Z49" s="11">
        <v>1</v>
      </c>
      <c r="AA49" s="11">
        <v>1</v>
      </c>
      <c r="AB49" s="11">
        <v>1</v>
      </c>
      <c r="AC49" s="11">
        <v>1</v>
      </c>
      <c r="AD49" s="11">
        <v>1</v>
      </c>
      <c r="AE49" s="11">
        <v>1</v>
      </c>
      <c r="AF49" s="11">
        <v>1</v>
      </c>
    </row>
    <row r="50" spans="1:32" ht="21.9" customHeight="1" x14ac:dyDescent="0.25">
      <c r="A50" s="195"/>
      <c r="B50" s="158" t="s">
        <v>223</v>
      </c>
      <c r="C50" s="159"/>
      <c r="D50" s="11">
        <v>1</v>
      </c>
      <c r="E50" s="11">
        <v>1</v>
      </c>
      <c r="F50" s="11">
        <v>1</v>
      </c>
      <c r="G50" s="11">
        <v>1</v>
      </c>
      <c r="H50" s="11">
        <v>1</v>
      </c>
      <c r="I50" s="11">
        <v>1</v>
      </c>
      <c r="J50" s="11">
        <v>1</v>
      </c>
      <c r="K50" s="11">
        <v>1</v>
      </c>
      <c r="L50" s="11">
        <v>1</v>
      </c>
      <c r="M50" s="11" t="s">
        <v>451</v>
      </c>
      <c r="N50" s="11" t="s">
        <v>451</v>
      </c>
      <c r="O50" s="11" t="s">
        <v>451</v>
      </c>
      <c r="P50" s="11" t="s">
        <v>451</v>
      </c>
      <c r="Q50" s="11" t="s">
        <v>451</v>
      </c>
      <c r="R50" s="11" t="s">
        <v>451</v>
      </c>
      <c r="S50" s="11" t="s">
        <v>451</v>
      </c>
      <c r="T50" s="11" t="s">
        <v>451</v>
      </c>
      <c r="U50" s="11" t="s">
        <v>451</v>
      </c>
      <c r="V50" s="11" t="s">
        <v>451</v>
      </c>
      <c r="W50" s="11" t="s">
        <v>451</v>
      </c>
      <c r="X50" s="11" t="s">
        <v>451</v>
      </c>
      <c r="Y50" s="11" t="s">
        <v>451</v>
      </c>
      <c r="Z50" s="11" t="s">
        <v>451</v>
      </c>
      <c r="AA50" s="11" t="s">
        <v>451</v>
      </c>
      <c r="AB50" s="11">
        <v>1</v>
      </c>
      <c r="AC50" s="11">
        <v>1</v>
      </c>
      <c r="AD50" s="11">
        <v>1</v>
      </c>
      <c r="AE50" s="11">
        <v>1</v>
      </c>
      <c r="AF50" s="11">
        <v>1</v>
      </c>
    </row>
    <row r="51" spans="1:32" s="17" customFormat="1" ht="21.9" customHeight="1" x14ac:dyDescent="0.3">
      <c r="A51" s="195"/>
      <c r="B51" s="202" t="s">
        <v>224</v>
      </c>
      <c r="C51" s="203"/>
      <c r="D51" s="11">
        <v>1</v>
      </c>
      <c r="E51" s="11">
        <v>1</v>
      </c>
      <c r="F51" s="11">
        <v>1</v>
      </c>
      <c r="G51" s="11">
        <v>1</v>
      </c>
      <c r="H51" s="11">
        <v>1</v>
      </c>
      <c r="I51" s="11">
        <v>1</v>
      </c>
      <c r="J51" s="11">
        <v>1</v>
      </c>
      <c r="K51" s="11">
        <v>1</v>
      </c>
      <c r="L51" s="11">
        <v>1</v>
      </c>
      <c r="M51" s="11">
        <v>1</v>
      </c>
      <c r="N51" s="11">
        <v>1</v>
      </c>
      <c r="O51" s="11">
        <v>0</v>
      </c>
      <c r="P51" s="11">
        <v>1</v>
      </c>
      <c r="Q51" s="11">
        <v>1</v>
      </c>
      <c r="R51" s="11">
        <v>1</v>
      </c>
      <c r="S51" s="11">
        <v>1</v>
      </c>
      <c r="T51" s="11">
        <v>1</v>
      </c>
      <c r="U51" s="11">
        <v>1</v>
      </c>
      <c r="V51" s="11">
        <v>1</v>
      </c>
      <c r="W51" s="11">
        <v>1</v>
      </c>
      <c r="X51" s="11">
        <v>1</v>
      </c>
      <c r="Y51" s="11">
        <v>1</v>
      </c>
      <c r="Z51" s="11">
        <v>1</v>
      </c>
      <c r="AA51" s="11">
        <v>1</v>
      </c>
      <c r="AB51" s="11">
        <v>1</v>
      </c>
      <c r="AC51" s="11">
        <v>1</v>
      </c>
      <c r="AD51" s="11">
        <v>1</v>
      </c>
      <c r="AE51" s="11">
        <v>1</v>
      </c>
      <c r="AF51" s="11">
        <v>1</v>
      </c>
    </row>
    <row r="52" spans="1:32" s="17" customFormat="1" ht="66" customHeight="1" x14ac:dyDescent="0.3">
      <c r="A52" s="195"/>
      <c r="B52" s="202" t="s">
        <v>225</v>
      </c>
      <c r="C52" s="203"/>
      <c r="D52" s="11">
        <v>1</v>
      </c>
      <c r="E52" s="11">
        <v>1</v>
      </c>
      <c r="F52" s="11">
        <v>1</v>
      </c>
      <c r="G52" s="11">
        <v>1</v>
      </c>
      <c r="H52" s="11">
        <v>1</v>
      </c>
      <c r="I52" s="11">
        <v>1</v>
      </c>
      <c r="J52" s="11">
        <v>1</v>
      </c>
      <c r="K52" s="11">
        <v>1</v>
      </c>
      <c r="L52" s="11">
        <v>1</v>
      </c>
      <c r="M52" s="11" t="s">
        <v>451</v>
      </c>
      <c r="N52" s="11" t="s">
        <v>451</v>
      </c>
      <c r="O52" s="11" t="s">
        <v>451</v>
      </c>
      <c r="P52" s="11" t="s">
        <v>451</v>
      </c>
      <c r="Q52" s="11" t="s">
        <v>451</v>
      </c>
      <c r="R52" s="11" t="s">
        <v>451</v>
      </c>
      <c r="S52" s="11" t="s">
        <v>451</v>
      </c>
      <c r="T52" s="11" t="s">
        <v>451</v>
      </c>
      <c r="U52" s="11" t="s">
        <v>451</v>
      </c>
      <c r="V52" s="11" t="s">
        <v>451</v>
      </c>
      <c r="W52" s="11" t="s">
        <v>451</v>
      </c>
      <c r="X52" s="11" t="s">
        <v>451</v>
      </c>
      <c r="Y52" s="11" t="s">
        <v>451</v>
      </c>
      <c r="Z52" s="11" t="s">
        <v>451</v>
      </c>
      <c r="AA52" s="11" t="s">
        <v>451</v>
      </c>
      <c r="AB52" s="11" t="s">
        <v>451</v>
      </c>
      <c r="AC52" s="11" t="s">
        <v>451</v>
      </c>
      <c r="AD52" s="11" t="s">
        <v>451</v>
      </c>
      <c r="AE52" s="11" t="s">
        <v>451</v>
      </c>
      <c r="AF52" s="11" t="s">
        <v>451</v>
      </c>
    </row>
    <row r="53" spans="1:32" s="17" customFormat="1" ht="21.9" customHeight="1" x14ac:dyDescent="0.3">
      <c r="A53" s="195"/>
      <c r="B53" s="158" t="s">
        <v>226</v>
      </c>
      <c r="C53" s="159"/>
      <c r="D53" s="11">
        <v>0</v>
      </c>
      <c r="E53" s="11">
        <v>1</v>
      </c>
      <c r="F53" s="11">
        <v>1</v>
      </c>
      <c r="G53" s="11">
        <v>1</v>
      </c>
      <c r="H53" s="11">
        <v>1</v>
      </c>
      <c r="I53" s="11">
        <v>1</v>
      </c>
      <c r="J53" s="11">
        <v>1</v>
      </c>
      <c r="K53" s="11">
        <v>1</v>
      </c>
      <c r="L53" s="11">
        <v>1</v>
      </c>
      <c r="M53" s="11">
        <v>1</v>
      </c>
      <c r="N53" s="11">
        <v>1</v>
      </c>
      <c r="O53" s="11">
        <v>1</v>
      </c>
      <c r="P53" s="11">
        <v>1</v>
      </c>
      <c r="Q53" s="11">
        <v>1</v>
      </c>
      <c r="R53" s="11">
        <v>1</v>
      </c>
      <c r="S53" s="11">
        <v>1</v>
      </c>
      <c r="T53" s="11">
        <v>1</v>
      </c>
      <c r="U53" s="11">
        <v>1</v>
      </c>
      <c r="V53" s="11">
        <v>1</v>
      </c>
      <c r="W53" s="11">
        <v>1</v>
      </c>
      <c r="X53" s="11">
        <v>1</v>
      </c>
      <c r="Y53" s="11">
        <v>1</v>
      </c>
      <c r="Z53" s="11">
        <v>1</v>
      </c>
      <c r="AA53" s="11">
        <v>1</v>
      </c>
      <c r="AB53" s="11">
        <v>1</v>
      </c>
      <c r="AC53" s="11">
        <v>1</v>
      </c>
      <c r="AD53" s="11">
        <v>1</v>
      </c>
      <c r="AE53" s="11">
        <v>1</v>
      </c>
      <c r="AF53" s="11">
        <v>1</v>
      </c>
    </row>
    <row r="54" spans="1:32" ht="35.1" customHeight="1" x14ac:dyDescent="0.25">
      <c r="A54" s="195"/>
      <c r="B54" s="158" t="s">
        <v>227</v>
      </c>
      <c r="C54" s="159"/>
      <c r="D54" s="11">
        <v>1</v>
      </c>
      <c r="E54" s="11">
        <v>1</v>
      </c>
      <c r="F54" s="11">
        <v>1</v>
      </c>
      <c r="G54" s="11">
        <v>1</v>
      </c>
      <c r="H54" s="11">
        <v>1</v>
      </c>
      <c r="I54" s="11">
        <v>1</v>
      </c>
      <c r="J54" s="11">
        <v>1</v>
      </c>
      <c r="K54" s="11">
        <v>1</v>
      </c>
      <c r="L54" s="11">
        <v>1</v>
      </c>
      <c r="M54" s="11" t="s">
        <v>451</v>
      </c>
      <c r="N54" s="11" t="s">
        <v>451</v>
      </c>
      <c r="O54" s="11" t="s">
        <v>451</v>
      </c>
      <c r="P54" s="11" t="s">
        <v>451</v>
      </c>
      <c r="Q54" s="11" t="s">
        <v>451</v>
      </c>
      <c r="R54" s="11" t="s">
        <v>451</v>
      </c>
      <c r="S54" s="11" t="s">
        <v>451</v>
      </c>
      <c r="T54" s="11" t="s">
        <v>451</v>
      </c>
      <c r="U54" s="11" t="s">
        <v>451</v>
      </c>
      <c r="V54" s="11" t="s">
        <v>451</v>
      </c>
      <c r="W54" s="11" t="s">
        <v>451</v>
      </c>
      <c r="X54" s="11" t="s">
        <v>451</v>
      </c>
      <c r="Y54" s="11" t="s">
        <v>451</v>
      </c>
      <c r="Z54" s="11" t="s">
        <v>451</v>
      </c>
      <c r="AA54" s="11" t="s">
        <v>451</v>
      </c>
      <c r="AB54" s="11">
        <v>1</v>
      </c>
      <c r="AC54" s="11">
        <v>1</v>
      </c>
      <c r="AD54" s="11">
        <v>1</v>
      </c>
      <c r="AE54" s="11">
        <v>1</v>
      </c>
      <c r="AF54" s="11">
        <v>1</v>
      </c>
    </row>
    <row r="55" spans="1:32" ht="21.9" customHeight="1" x14ac:dyDescent="0.25">
      <c r="A55" s="195"/>
      <c r="B55" s="158" t="s">
        <v>228</v>
      </c>
      <c r="C55" s="164"/>
      <c r="D55" s="11">
        <v>1</v>
      </c>
      <c r="E55" s="11">
        <v>1</v>
      </c>
      <c r="F55" s="11">
        <v>1</v>
      </c>
      <c r="G55" s="11">
        <v>1</v>
      </c>
      <c r="H55" s="11">
        <v>1</v>
      </c>
      <c r="I55" s="11">
        <v>1</v>
      </c>
      <c r="J55" s="11">
        <v>1</v>
      </c>
      <c r="K55" s="11">
        <v>1</v>
      </c>
      <c r="L55" s="11">
        <v>1</v>
      </c>
      <c r="M55" s="11" t="s">
        <v>451</v>
      </c>
      <c r="N55" s="11" t="s">
        <v>451</v>
      </c>
      <c r="O55" s="11" t="s">
        <v>451</v>
      </c>
      <c r="P55" s="11" t="s">
        <v>451</v>
      </c>
      <c r="Q55" s="11" t="s">
        <v>451</v>
      </c>
      <c r="R55" s="11" t="s">
        <v>451</v>
      </c>
      <c r="S55" s="11" t="s">
        <v>451</v>
      </c>
      <c r="T55" s="11" t="s">
        <v>451</v>
      </c>
      <c r="U55" s="11" t="s">
        <v>451</v>
      </c>
      <c r="V55" s="11" t="s">
        <v>451</v>
      </c>
      <c r="W55" s="11" t="s">
        <v>451</v>
      </c>
      <c r="X55" s="11" t="s">
        <v>451</v>
      </c>
      <c r="Y55" s="11" t="s">
        <v>451</v>
      </c>
      <c r="Z55" s="11" t="s">
        <v>451</v>
      </c>
      <c r="AA55" s="11" t="s">
        <v>451</v>
      </c>
      <c r="AB55" s="11">
        <v>1</v>
      </c>
      <c r="AC55" s="11">
        <v>1</v>
      </c>
      <c r="AD55" s="11">
        <v>1</v>
      </c>
      <c r="AE55" s="11">
        <v>1</v>
      </c>
      <c r="AF55" s="11">
        <v>1</v>
      </c>
    </row>
    <row r="56" spans="1:32" ht="35.1" customHeight="1" x14ac:dyDescent="0.25">
      <c r="A56" s="195"/>
      <c r="B56" s="158" t="s">
        <v>229</v>
      </c>
      <c r="C56" s="159"/>
      <c r="D56" s="11">
        <v>0</v>
      </c>
      <c r="E56" s="11">
        <v>1</v>
      </c>
      <c r="F56" s="11">
        <v>0</v>
      </c>
      <c r="G56" s="11">
        <v>1</v>
      </c>
      <c r="H56" s="11">
        <v>1</v>
      </c>
      <c r="I56" s="11">
        <v>0</v>
      </c>
      <c r="J56" s="11">
        <v>1</v>
      </c>
      <c r="K56" s="11">
        <v>0</v>
      </c>
      <c r="L56" s="11">
        <v>0</v>
      </c>
      <c r="M56" s="11" t="s">
        <v>451</v>
      </c>
      <c r="N56" s="11" t="s">
        <v>451</v>
      </c>
      <c r="O56" s="11" t="s">
        <v>451</v>
      </c>
      <c r="P56" s="11" t="s">
        <v>451</v>
      </c>
      <c r="Q56" s="11" t="s">
        <v>451</v>
      </c>
      <c r="R56" s="11" t="s">
        <v>451</v>
      </c>
      <c r="S56" s="11" t="s">
        <v>451</v>
      </c>
      <c r="T56" s="11" t="s">
        <v>451</v>
      </c>
      <c r="U56" s="11" t="s">
        <v>451</v>
      </c>
      <c r="V56" s="11" t="s">
        <v>451</v>
      </c>
      <c r="W56" s="11" t="s">
        <v>451</v>
      </c>
      <c r="X56" s="11" t="s">
        <v>451</v>
      </c>
      <c r="Y56" s="11" t="s">
        <v>451</v>
      </c>
      <c r="Z56" s="11" t="s">
        <v>451</v>
      </c>
      <c r="AA56" s="11" t="s">
        <v>451</v>
      </c>
      <c r="AB56" s="11" t="s">
        <v>451</v>
      </c>
      <c r="AC56" s="11" t="s">
        <v>451</v>
      </c>
      <c r="AD56" s="11" t="s">
        <v>451</v>
      </c>
      <c r="AE56" s="11" t="s">
        <v>451</v>
      </c>
      <c r="AF56" s="11" t="s">
        <v>451</v>
      </c>
    </row>
    <row r="57" spans="1:32" s="8" customFormat="1" ht="64.5" customHeight="1" x14ac:dyDescent="0.25">
      <c r="A57" s="195"/>
      <c r="B57" s="162" t="s">
        <v>230</v>
      </c>
      <c r="C57" s="163"/>
      <c r="D57" s="13" t="s">
        <v>4</v>
      </c>
      <c r="E57" s="13" t="s">
        <v>4</v>
      </c>
      <c r="F57" s="13" t="s">
        <v>4</v>
      </c>
      <c r="G57" s="13" t="s">
        <v>4</v>
      </c>
      <c r="H57" s="13" t="s">
        <v>4</v>
      </c>
      <c r="I57" s="13" t="s">
        <v>4</v>
      </c>
      <c r="J57" s="13" t="s">
        <v>4</v>
      </c>
      <c r="K57" s="13" t="s">
        <v>4</v>
      </c>
      <c r="L57" s="13" t="s">
        <v>4</v>
      </c>
      <c r="M57" s="13" t="s">
        <v>4</v>
      </c>
      <c r="N57" s="13" t="s">
        <v>4</v>
      </c>
      <c r="O57" s="13" t="s">
        <v>4</v>
      </c>
      <c r="P57" s="13" t="s">
        <v>4</v>
      </c>
      <c r="Q57" s="13" t="s">
        <v>4</v>
      </c>
      <c r="R57" s="13" t="s">
        <v>4</v>
      </c>
      <c r="S57" s="13" t="s">
        <v>4</v>
      </c>
      <c r="T57" s="13" t="s">
        <v>4</v>
      </c>
      <c r="U57" s="13" t="s">
        <v>4</v>
      </c>
      <c r="V57" s="13" t="s">
        <v>4</v>
      </c>
      <c r="W57" s="13" t="s">
        <v>4</v>
      </c>
      <c r="X57" s="13" t="s">
        <v>4</v>
      </c>
      <c r="Y57" s="13" t="s">
        <v>4</v>
      </c>
      <c r="Z57" s="13" t="s">
        <v>4</v>
      </c>
      <c r="AA57" s="13" t="s">
        <v>4</v>
      </c>
      <c r="AB57" s="13" t="s">
        <v>4</v>
      </c>
      <c r="AC57" s="13" t="s">
        <v>4</v>
      </c>
      <c r="AD57" s="13" t="s">
        <v>4</v>
      </c>
      <c r="AE57" s="13" t="s">
        <v>4</v>
      </c>
      <c r="AF57" s="13" t="s">
        <v>4</v>
      </c>
    </row>
    <row r="58" spans="1:32" ht="21.9" customHeight="1" x14ac:dyDescent="0.25">
      <c r="A58" s="195"/>
      <c r="B58" s="158" t="s">
        <v>231</v>
      </c>
      <c r="C58" s="159"/>
      <c r="D58" s="11">
        <v>1</v>
      </c>
      <c r="E58" s="11">
        <v>1</v>
      </c>
      <c r="F58" s="11">
        <v>1</v>
      </c>
      <c r="G58" s="11">
        <v>0</v>
      </c>
      <c r="H58" s="11">
        <v>1</v>
      </c>
      <c r="I58" s="11">
        <v>1</v>
      </c>
      <c r="J58" s="11">
        <v>1</v>
      </c>
      <c r="K58" s="11">
        <v>1</v>
      </c>
      <c r="L58" s="11">
        <v>1</v>
      </c>
      <c r="M58" s="11">
        <v>1</v>
      </c>
      <c r="N58" s="11">
        <v>1</v>
      </c>
      <c r="O58" s="11">
        <v>1</v>
      </c>
      <c r="P58" s="11">
        <v>1</v>
      </c>
      <c r="Q58" s="11">
        <v>1</v>
      </c>
      <c r="R58" s="11">
        <v>1</v>
      </c>
      <c r="S58" s="11">
        <v>1</v>
      </c>
      <c r="T58" s="11">
        <v>1</v>
      </c>
      <c r="U58" s="11">
        <v>1</v>
      </c>
      <c r="V58" s="11">
        <v>1</v>
      </c>
      <c r="W58" s="11">
        <v>1</v>
      </c>
      <c r="X58" s="11">
        <v>1</v>
      </c>
      <c r="Y58" s="11">
        <v>1</v>
      </c>
      <c r="Z58" s="11">
        <v>1</v>
      </c>
      <c r="AA58" s="11">
        <v>1</v>
      </c>
      <c r="AB58" s="11">
        <v>1</v>
      </c>
      <c r="AC58" s="11">
        <v>1</v>
      </c>
      <c r="AD58" s="11">
        <v>1</v>
      </c>
      <c r="AE58" s="11">
        <v>1</v>
      </c>
      <c r="AF58" s="11">
        <v>1</v>
      </c>
    </row>
    <row r="59" spans="1:32" ht="51.75" customHeight="1" x14ac:dyDescent="0.25">
      <c r="A59" s="195"/>
      <c r="B59" s="158" t="s">
        <v>232</v>
      </c>
      <c r="C59" s="159"/>
      <c r="D59" s="11">
        <v>0</v>
      </c>
      <c r="E59" s="11">
        <v>1</v>
      </c>
      <c r="F59" s="11">
        <v>1</v>
      </c>
      <c r="G59" s="11">
        <v>1</v>
      </c>
      <c r="H59" s="11">
        <v>1</v>
      </c>
      <c r="I59" s="11">
        <v>1</v>
      </c>
      <c r="J59" s="11">
        <v>1</v>
      </c>
      <c r="K59" s="11">
        <v>1</v>
      </c>
      <c r="L59" s="11">
        <v>1</v>
      </c>
      <c r="M59" s="11">
        <v>1</v>
      </c>
      <c r="N59" s="11">
        <v>1</v>
      </c>
      <c r="O59" s="11">
        <v>1</v>
      </c>
      <c r="P59" s="11">
        <v>1</v>
      </c>
      <c r="Q59" s="11">
        <v>1</v>
      </c>
      <c r="R59" s="11">
        <v>1</v>
      </c>
      <c r="S59" s="11">
        <v>1</v>
      </c>
      <c r="T59" s="11">
        <v>1</v>
      </c>
      <c r="U59" s="11">
        <v>1</v>
      </c>
      <c r="V59" s="11">
        <v>1</v>
      </c>
      <c r="W59" s="11">
        <v>1</v>
      </c>
      <c r="X59" s="11">
        <v>1</v>
      </c>
      <c r="Y59" s="11">
        <v>1</v>
      </c>
      <c r="Z59" s="11">
        <v>1</v>
      </c>
      <c r="AA59" s="11">
        <v>1</v>
      </c>
      <c r="AB59" s="11">
        <v>1</v>
      </c>
      <c r="AC59" s="11">
        <v>1</v>
      </c>
      <c r="AD59" s="11">
        <v>1</v>
      </c>
      <c r="AE59" s="11">
        <v>1</v>
      </c>
      <c r="AF59" s="11">
        <v>1</v>
      </c>
    </row>
    <row r="60" spans="1:32" ht="21.9" customHeight="1" x14ac:dyDescent="0.25">
      <c r="A60" s="195"/>
      <c r="B60" s="199" t="s">
        <v>233</v>
      </c>
      <c r="C60" s="200"/>
      <c r="D60" s="11">
        <v>1</v>
      </c>
      <c r="E60" s="11">
        <v>1</v>
      </c>
      <c r="F60" s="11">
        <v>1</v>
      </c>
      <c r="G60" s="11">
        <v>0</v>
      </c>
      <c r="H60" s="11">
        <v>1</v>
      </c>
      <c r="I60" s="11">
        <v>1</v>
      </c>
      <c r="J60" s="11">
        <v>1</v>
      </c>
      <c r="K60" s="11">
        <v>1</v>
      </c>
      <c r="L60" s="11">
        <v>1</v>
      </c>
      <c r="M60" s="11">
        <v>1</v>
      </c>
      <c r="N60" s="11">
        <v>1</v>
      </c>
      <c r="O60" s="11">
        <v>1</v>
      </c>
      <c r="P60" s="11">
        <v>1</v>
      </c>
      <c r="Q60" s="11">
        <v>1</v>
      </c>
      <c r="R60" s="11">
        <v>1</v>
      </c>
      <c r="S60" s="11">
        <v>1</v>
      </c>
      <c r="T60" s="11">
        <v>1</v>
      </c>
      <c r="U60" s="11">
        <v>1</v>
      </c>
      <c r="V60" s="11">
        <v>1</v>
      </c>
      <c r="W60" s="11">
        <v>1</v>
      </c>
      <c r="X60" s="11">
        <v>1</v>
      </c>
      <c r="Y60" s="11">
        <v>1</v>
      </c>
      <c r="Z60" s="11">
        <v>1</v>
      </c>
      <c r="AA60" s="11">
        <v>1</v>
      </c>
      <c r="AB60" s="11">
        <v>1</v>
      </c>
      <c r="AC60" s="11">
        <v>1</v>
      </c>
      <c r="AD60" s="11">
        <v>1</v>
      </c>
      <c r="AE60" s="11">
        <v>1</v>
      </c>
      <c r="AF60" s="11">
        <v>1</v>
      </c>
    </row>
    <row r="61" spans="1:32" ht="81" customHeight="1" x14ac:dyDescent="0.25">
      <c r="A61" s="195"/>
      <c r="B61" s="201" t="s">
        <v>234</v>
      </c>
      <c r="C61" s="158"/>
      <c r="D61" s="11">
        <v>1</v>
      </c>
      <c r="E61" s="11">
        <v>1</v>
      </c>
      <c r="F61" s="11">
        <v>1</v>
      </c>
      <c r="G61" s="11">
        <v>1</v>
      </c>
      <c r="H61" s="11">
        <v>1</v>
      </c>
      <c r="I61" s="11">
        <v>1</v>
      </c>
      <c r="J61" s="11">
        <v>1</v>
      </c>
      <c r="K61" s="11">
        <v>1</v>
      </c>
      <c r="L61" s="11">
        <v>1</v>
      </c>
      <c r="M61" s="11">
        <v>1</v>
      </c>
      <c r="N61" s="11">
        <v>1</v>
      </c>
      <c r="O61" s="11">
        <v>1</v>
      </c>
      <c r="P61" s="11">
        <v>1</v>
      </c>
      <c r="Q61" s="11">
        <v>1</v>
      </c>
      <c r="R61" s="11">
        <v>1</v>
      </c>
      <c r="S61" s="11">
        <v>1</v>
      </c>
      <c r="T61" s="11">
        <v>1</v>
      </c>
      <c r="U61" s="11">
        <v>1</v>
      </c>
      <c r="V61" s="11">
        <v>1</v>
      </c>
      <c r="W61" s="11">
        <v>1</v>
      </c>
      <c r="X61" s="11">
        <v>1</v>
      </c>
      <c r="Y61" s="11">
        <v>1</v>
      </c>
      <c r="Z61" s="11">
        <v>1</v>
      </c>
      <c r="AA61" s="11">
        <v>1</v>
      </c>
      <c r="AB61" s="11">
        <v>1</v>
      </c>
      <c r="AC61" s="11">
        <v>1</v>
      </c>
      <c r="AD61" s="11">
        <v>1</v>
      </c>
      <c r="AE61" s="11">
        <v>1</v>
      </c>
      <c r="AF61" s="11">
        <v>1</v>
      </c>
    </row>
    <row r="62" spans="1:32" s="8" customFormat="1" ht="35.1" customHeight="1" x14ac:dyDescent="0.25">
      <c r="A62" s="195"/>
      <c r="B62" s="206" t="s">
        <v>235</v>
      </c>
      <c r="C62" s="206"/>
      <c r="D62" s="13" t="s">
        <v>4</v>
      </c>
      <c r="E62" s="13" t="s">
        <v>4</v>
      </c>
      <c r="F62" s="13" t="s">
        <v>4</v>
      </c>
      <c r="G62" s="13" t="s">
        <v>4</v>
      </c>
      <c r="H62" s="13" t="s">
        <v>4</v>
      </c>
      <c r="I62" s="13" t="s">
        <v>4</v>
      </c>
      <c r="J62" s="13" t="s">
        <v>4</v>
      </c>
      <c r="K62" s="13" t="s">
        <v>4</v>
      </c>
      <c r="L62" s="13" t="s">
        <v>4</v>
      </c>
      <c r="M62" s="13" t="s">
        <v>4</v>
      </c>
      <c r="N62" s="13" t="s">
        <v>4</v>
      </c>
      <c r="O62" s="13" t="s">
        <v>4</v>
      </c>
      <c r="P62" s="13" t="s">
        <v>4</v>
      </c>
      <c r="Q62" s="13" t="s">
        <v>4</v>
      </c>
      <c r="R62" s="13" t="s">
        <v>4</v>
      </c>
      <c r="S62" s="13" t="s">
        <v>4</v>
      </c>
      <c r="T62" s="13" t="s">
        <v>4</v>
      </c>
      <c r="U62" s="13" t="s">
        <v>4</v>
      </c>
      <c r="V62" s="13" t="s">
        <v>4</v>
      </c>
      <c r="W62" s="13" t="s">
        <v>4</v>
      </c>
      <c r="X62" s="13" t="s">
        <v>4</v>
      </c>
      <c r="Y62" s="13" t="s">
        <v>4</v>
      </c>
      <c r="Z62" s="13" t="s">
        <v>4</v>
      </c>
      <c r="AA62" s="13" t="s">
        <v>4</v>
      </c>
      <c r="AB62" s="13" t="s">
        <v>4</v>
      </c>
      <c r="AC62" s="13" t="s">
        <v>4</v>
      </c>
      <c r="AD62" s="13" t="s">
        <v>4</v>
      </c>
      <c r="AE62" s="13" t="s">
        <v>4</v>
      </c>
      <c r="AF62" s="13" t="s">
        <v>4</v>
      </c>
    </row>
    <row r="63" spans="1:32" ht="21.9" customHeight="1" x14ac:dyDescent="0.25">
      <c r="A63" s="195"/>
      <c r="B63" s="201" t="s">
        <v>236</v>
      </c>
      <c r="C63" s="158"/>
      <c r="D63" s="11">
        <v>1</v>
      </c>
      <c r="E63" s="11">
        <v>1</v>
      </c>
      <c r="F63" s="11">
        <v>1</v>
      </c>
      <c r="G63" s="11">
        <v>1</v>
      </c>
      <c r="H63" s="11">
        <v>1</v>
      </c>
      <c r="I63" s="11">
        <v>0</v>
      </c>
      <c r="J63" s="11">
        <v>1</v>
      </c>
      <c r="K63" s="11">
        <v>1</v>
      </c>
      <c r="L63" s="11">
        <v>1</v>
      </c>
      <c r="M63" s="11">
        <v>1</v>
      </c>
      <c r="N63" s="11">
        <v>1</v>
      </c>
      <c r="O63" s="11">
        <v>1</v>
      </c>
      <c r="P63" s="11">
        <v>1</v>
      </c>
      <c r="Q63" s="11">
        <v>1</v>
      </c>
      <c r="R63" s="11">
        <v>1</v>
      </c>
      <c r="S63" s="11">
        <v>1</v>
      </c>
      <c r="T63" s="11">
        <v>1</v>
      </c>
      <c r="U63" s="11">
        <v>1</v>
      </c>
      <c r="V63" s="11">
        <v>1</v>
      </c>
      <c r="W63" s="11">
        <v>1</v>
      </c>
      <c r="X63" s="11">
        <v>1</v>
      </c>
      <c r="Y63" s="11">
        <v>1</v>
      </c>
      <c r="Z63" s="11">
        <v>1</v>
      </c>
      <c r="AA63" s="11">
        <v>1</v>
      </c>
      <c r="AB63" s="11">
        <v>1</v>
      </c>
      <c r="AC63" s="11">
        <v>1</v>
      </c>
      <c r="AD63" s="11">
        <v>1</v>
      </c>
      <c r="AE63" s="11">
        <v>1</v>
      </c>
      <c r="AF63" s="11">
        <v>1</v>
      </c>
    </row>
    <row r="64" spans="1:32" ht="66" customHeight="1" x14ac:dyDescent="0.25">
      <c r="A64" s="195"/>
      <c r="B64" s="201" t="s">
        <v>237</v>
      </c>
      <c r="C64" s="158"/>
      <c r="D64" s="11">
        <v>1</v>
      </c>
      <c r="E64" s="11">
        <v>1</v>
      </c>
      <c r="F64" s="11">
        <v>1</v>
      </c>
      <c r="G64" s="11">
        <v>1</v>
      </c>
      <c r="H64" s="11">
        <v>1</v>
      </c>
      <c r="I64" s="11">
        <v>0</v>
      </c>
      <c r="J64" s="11">
        <v>1</v>
      </c>
      <c r="K64" s="11">
        <v>1</v>
      </c>
      <c r="L64" s="11">
        <v>1</v>
      </c>
      <c r="M64" s="11">
        <v>1</v>
      </c>
      <c r="N64" s="11">
        <v>1</v>
      </c>
      <c r="O64" s="11">
        <v>0</v>
      </c>
      <c r="P64" s="11">
        <v>1</v>
      </c>
      <c r="Q64" s="11">
        <v>1</v>
      </c>
      <c r="R64" s="11">
        <v>1</v>
      </c>
      <c r="S64" s="11">
        <v>1</v>
      </c>
      <c r="T64" s="11">
        <v>1</v>
      </c>
      <c r="U64" s="11">
        <v>0</v>
      </c>
      <c r="V64" s="11">
        <v>1</v>
      </c>
      <c r="W64" s="11">
        <v>1</v>
      </c>
      <c r="X64" s="11">
        <v>1</v>
      </c>
      <c r="Y64" s="11">
        <v>1</v>
      </c>
      <c r="Z64" s="11">
        <v>1</v>
      </c>
      <c r="AA64" s="11">
        <v>1</v>
      </c>
      <c r="AB64" s="11">
        <v>0</v>
      </c>
      <c r="AC64" s="11">
        <v>1</v>
      </c>
      <c r="AD64" s="11">
        <v>0</v>
      </c>
      <c r="AE64" s="11">
        <v>1</v>
      </c>
      <c r="AF64" s="11">
        <v>1</v>
      </c>
    </row>
    <row r="65" spans="1:32" ht="35.1" customHeight="1" x14ac:dyDescent="0.25">
      <c r="A65" s="195"/>
      <c r="B65" s="199" t="s">
        <v>238</v>
      </c>
      <c r="C65" s="207"/>
      <c r="D65" s="11">
        <v>0</v>
      </c>
      <c r="E65" s="11">
        <v>1</v>
      </c>
      <c r="F65" s="11">
        <v>1</v>
      </c>
      <c r="G65" s="11">
        <v>1</v>
      </c>
      <c r="H65" s="11">
        <v>1</v>
      </c>
      <c r="I65" s="11">
        <v>0</v>
      </c>
      <c r="J65" s="11">
        <v>1</v>
      </c>
      <c r="K65" s="11">
        <v>1</v>
      </c>
      <c r="L65" s="11">
        <v>1</v>
      </c>
      <c r="M65" s="11" t="s">
        <v>451</v>
      </c>
      <c r="N65" s="11" t="s">
        <v>451</v>
      </c>
      <c r="O65" s="11" t="s">
        <v>451</v>
      </c>
      <c r="P65" s="11" t="s">
        <v>451</v>
      </c>
      <c r="Q65" s="11" t="s">
        <v>451</v>
      </c>
      <c r="R65" s="11" t="s">
        <v>451</v>
      </c>
      <c r="S65" s="11" t="s">
        <v>451</v>
      </c>
      <c r="T65" s="11" t="s">
        <v>451</v>
      </c>
      <c r="U65" s="11" t="s">
        <v>451</v>
      </c>
      <c r="V65" s="11" t="s">
        <v>451</v>
      </c>
      <c r="W65" s="11" t="s">
        <v>451</v>
      </c>
      <c r="X65" s="11" t="s">
        <v>451</v>
      </c>
      <c r="Y65" s="11" t="s">
        <v>451</v>
      </c>
      <c r="Z65" s="11" t="s">
        <v>451</v>
      </c>
      <c r="AA65" s="11" t="s">
        <v>451</v>
      </c>
      <c r="AB65" s="11" t="s">
        <v>451</v>
      </c>
      <c r="AC65" s="11" t="s">
        <v>451</v>
      </c>
      <c r="AD65" s="11" t="s">
        <v>451</v>
      </c>
      <c r="AE65" s="11" t="s">
        <v>451</v>
      </c>
      <c r="AF65" s="11" t="s">
        <v>451</v>
      </c>
    </row>
    <row r="66" spans="1:32" s="102" customFormat="1" ht="47.25" customHeight="1" x14ac:dyDescent="0.25">
      <c r="A66" s="195"/>
      <c r="B66" s="208" t="s">
        <v>239</v>
      </c>
      <c r="C66" s="208"/>
      <c r="D66" s="115" t="s">
        <v>4</v>
      </c>
      <c r="E66" s="115" t="s">
        <v>4</v>
      </c>
      <c r="F66" s="115" t="s">
        <v>4</v>
      </c>
      <c r="G66" s="115" t="s">
        <v>4</v>
      </c>
      <c r="H66" s="115" t="s">
        <v>4</v>
      </c>
      <c r="I66" s="115" t="s">
        <v>4</v>
      </c>
      <c r="J66" s="115" t="s">
        <v>4</v>
      </c>
      <c r="K66" s="115" t="s">
        <v>4</v>
      </c>
      <c r="L66" s="115" t="s">
        <v>4</v>
      </c>
      <c r="M66" s="115" t="s">
        <v>4</v>
      </c>
      <c r="N66" s="115" t="s">
        <v>4</v>
      </c>
      <c r="O66" s="115" t="s">
        <v>4</v>
      </c>
      <c r="P66" s="115" t="s">
        <v>4</v>
      </c>
      <c r="Q66" s="115" t="s">
        <v>4</v>
      </c>
      <c r="R66" s="115" t="s">
        <v>4</v>
      </c>
      <c r="S66" s="115" t="s">
        <v>4</v>
      </c>
      <c r="T66" s="115" t="s">
        <v>4</v>
      </c>
      <c r="U66" s="115" t="s">
        <v>4</v>
      </c>
      <c r="V66" s="115" t="s">
        <v>4</v>
      </c>
      <c r="W66" s="115" t="s">
        <v>4</v>
      </c>
      <c r="X66" s="115" t="s">
        <v>4</v>
      </c>
      <c r="Y66" s="115" t="s">
        <v>4</v>
      </c>
      <c r="Z66" s="115" t="s">
        <v>4</v>
      </c>
      <c r="AA66" s="115" t="s">
        <v>4</v>
      </c>
      <c r="AB66" s="115" t="s">
        <v>4</v>
      </c>
      <c r="AC66" s="115" t="s">
        <v>4</v>
      </c>
      <c r="AD66" s="115" t="s">
        <v>4</v>
      </c>
      <c r="AE66" s="115" t="s">
        <v>4</v>
      </c>
      <c r="AF66" s="115" t="s">
        <v>4</v>
      </c>
    </row>
    <row r="67" spans="1:32" s="102" customFormat="1" ht="24" customHeight="1" x14ac:dyDescent="0.25">
      <c r="A67" s="195"/>
      <c r="B67" s="204" t="s">
        <v>240</v>
      </c>
      <c r="C67" s="205"/>
      <c r="D67" s="101" t="s">
        <v>4</v>
      </c>
      <c r="E67" s="101" t="s">
        <v>4</v>
      </c>
      <c r="F67" s="101" t="s">
        <v>4</v>
      </c>
      <c r="G67" s="101" t="s">
        <v>4</v>
      </c>
      <c r="H67" s="101" t="s">
        <v>4</v>
      </c>
      <c r="I67" s="101" t="s">
        <v>4</v>
      </c>
      <c r="J67" s="101" t="s">
        <v>4</v>
      </c>
      <c r="K67" s="101" t="s">
        <v>4</v>
      </c>
      <c r="L67" s="101" t="s">
        <v>4</v>
      </c>
      <c r="M67" s="101" t="s">
        <v>4</v>
      </c>
      <c r="N67" s="101" t="s">
        <v>4</v>
      </c>
      <c r="O67" s="101" t="s">
        <v>4</v>
      </c>
      <c r="P67" s="101" t="s">
        <v>4</v>
      </c>
      <c r="Q67" s="101" t="s">
        <v>4</v>
      </c>
      <c r="R67" s="101" t="s">
        <v>4</v>
      </c>
      <c r="S67" s="101" t="s">
        <v>4</v>
      </c>
      <c r="T67" s="101" t="s">
        <v>4</v>
      </c>
      <c r="U67" s="101" t="s">
        <v>4</v>
      </c>
      <c r="V67" s="101" t="s">
        <v>4</v>
      </c>
      <c r="W67" s="101" t="s">
        <v>4</v>
      </c>
      <c r="X67" s="101" t="s">
        <v>4</v>
      </c>
      <c r="Y67" s="101" t="s">
        <v>4</v>
      </c>
      <c r="Z67" s="101" t="s">
        <v>4</v>
      </c>
      <c r="AA67" s="101" t="s">
        <v>4</v>
      </c>
      <c r="AB67" s="101" t="s">
        <v>4</v>
      </c>
      <c r="AC67" s="101" t="s">
        <v>4</v>
      </c>
      <c r="AD67" s="101" t="s">
        <v>4</v>
      </c>
      <c r="AE67" s="101" t="s">
        <v>4</v>
      </c>
      <c r="AF67" s="101" t="s">
        <v>4</v>
      </c>
    </row>
    <row r="68" spans="1:32" s="102" customFormat="1" ht="24" customHeight="1" x14ac:dyDescent="0.25">
      <c r="A68" s="195"/>
      <c r="B68" s="204" t="s">
        <v>241</v>
      </c>
      <c r="C68" s="205"/>
      <c r="D68" s="101" t="s">
        <v>4</v>
      </c>
      <c r="E68" s="101" t="s">
        <v>4</v>
      </c>
      <c r="F68" s="101" t="s">
        <v>4</v>
      </c>
      <c r="G68" s="101" t="s">
        <v>4</v>
      </c>
      <c r="H68" s="101" t="s">
        <v>4</v>
      </c>
      <c r="I68" s="101" t="s">
        <v>4</v>
      </c>
      <c r="J68" s="101" t="s">
        <v>4</v>
      </c>
      <c r="K68" s="101" t="s">
        <v>4</v>
      </c>
      <c r="L68" s="101" t="s">
        <v>4</v>
      </c>
      <c r="M68" s="101" t="s">
        <v>4</v>
      </c>
      <c r="N68" s="101" t="s">
        <v>4</v>
      </c>
      <c r="O68" s="101" t="s">
        <v>4</v>
      </c>
      <c r="P68" s="101" t="s">
        <v>4</v>
      </c>
      <c r="Q68" s="101" t="s">
        <v>4</v>
      </c>
      <c r="R68" s="101" t="s">
        <v>4</v>
      </c>
      <c r="S68" s="101" t="s">
        <v>4</v>
      </c>
      <c r="T68" s="101" t="s">
        <v>4</v>
      </c>
      <c r="U68" s="101" t="s">
        <v>4</v>
      </c>
      <c r="V68" s="101" t="s">
        <v>4</v>
      </c>
      <c r="W68" s="101" t="s">
        <v>4</v>
      </c>
      <c r="X68" s="101" t="s">
        <v>4</v>
      </c>
      <c r="Y68" s="101" t="s">
        <v>4</v>
      </c>
      <c r="Z68" s="101" t="s">
        <v>4</v>
      </c>
      <c r="AA68" s="101" t="s">
        <v>4</v>
      </c>
      <c r="AB68" s="101" t="s">
        <v>4</v>
      </c>
      <c r="AC68" s="101" t="s">
        <v>4</v>
      </c>
      <c r="AD68" s="101" t="s">
        <v>4</v>
      </c>
      <c r="AE68" s="101" t="s">
        <v>4</v>
      </c>
      <c r="AF68" s="101" t="s">
        <v>4</v>
      </c>
    </row>
    <row r="69" spans="1:32" s="102" customFormat="1" ht="31.5" customHeight="1" x14ac:dyDescent="0.25">
      <c r="A69" s="195"/>
      <c r="B69" s="204" t="s">
        <v>242</v>
      </c>
      <c r="C69" s="205"/>
      <c r="D69" s="101" t="s">
        <v>4</v>
      </c>
      <c r="E69" s="101" t="s">
        <v>4</v>
      </c>
      <c r="F69" s="101" t="s">
        <v>4</v>
      </c>
      <c r="G69" s="101" t="s">
        <v>4</v>
      </c>
      <c r="H69" s="101" t="s">
        <v>4</v>
      </c>
      <c r="I69" s="101" t="s">
        <v>4</v>
      </c>
      <c r="J69" s="101" t="s">
        <v>4</v>
      </c>
      <c r="K69" s="101" t="s">
        <v>4</v>
      </c>
      <c r="L69" s="101" t="s">
        <v>4</v>
      </c>
      <c r="M69" s="101" t="s">
        <v>4</v>
      </c>
      <c r="N69" s="101" t="s">
        <v>4</v>
      </c>
      <c r="O69" s="101" t="s">
        <v>4</v>
      </c>
      <c r="P69" s="101" t="s">
        <v>4</v>
      </c>
      <c r="Q69" s="101" t="s">
        <v>4</v>
      </c>
      <c r="R69" s="101" t="s">
        <v>4</v>
      </c>
      <c r="S69" s="101" t="s">
        <v>4</v>
      </c>
      <c r="T69" s="101" t="s">
        <v>4</v>
      </c>
      <c r="U69" s="101" t="s">
        <v>4</v>
      </c>
      <c r="V69" s="101" t="s">
        <v>4</v>
      </c>
      <c r="W69" s="101" t="s">
        <v>4</v>
      </c>
      <c r="X69" s="101" t="s">
        <v>4</v>
      </c>
      <c r="Y69" s="101" t="s">
        <v>4</v>
      </c>
      <c r="Z69" s="101" t="s">
        <v>4</v>
      </c>
      <c r="AA69" s="101" t="s">
        <v>4</v>
      </c>
      <c r="AB69" s="101" t="s">
        <v>4</v>
      </c>
      <c r="AC69" s="101" t="s">
        <v>4</v>
      </c>
      <c r="AD69" s="101" t="s">
        <v>4</v>
      </c>
      <c r="AE69" s="101" t="s">
        <v>4</v>
      </c>
      <c r="AF69" s="101" t="s">
        <v>4</v>
      </c>
    </row>
    <row r="70" spans="1:32" s="102" customFormat="1" ht="101.25" customHeight="1" x14ac:dyDescent="0.25">
      <c r="A70" s="195"/>
      <c r="B70" s="204" t="s">
        <v>243</v>
      </c>
      <c r="C70" s="205"/>
      <c r="D70" s="101" t="s">
        <v>4</v>
      </c>
      <c r="E70" s="101" t="s">
        <v>4</v>
      </c>
      <c r="F70" s="101" t="s">
        <v>4</v>
      </c>
      <c r="G70" s="101" t="s">
        <v>4</v>
      </c>
      <c r="H70" s="101" t="s">
        <v>4</v>
      </c>
      <c r="I70" s="101" t="s">
        <v>4</v>
      </c>
      <c r="J70" s="101" t="s">
        <v>4</v>
      </c>
      <c r="K70" s="101" t="s">
        <v>4</v>
      </c>
      <c r="L70" s="101" t="s">
        <v>4</v>
      </c>
      <c r="M70" s="101" t="s">
        <v>4</v>
      </c>
      <c r="N70" s="101" t="s">
        <v>4</v>
      </c>
      <c r="O70" s="101" t="s">
        <v>4</v>
      </c>
      <c r="P70" s="101" t="s">
        <v>4</v>
      </c>
      <c r="Q70" s="101" t="s">
        <v>4</v>
      </c>
      <c r="R70" s="101" t="s">
        <v>4</v>
      </c>
      <c r="S70" s="101" t="s">
        <v>4</v>
      </c>
      <c r="T70" s="101" t="s">
        <v>4</v>
      </c>
      <c r="U70" s="101" t="s">
        <v>4</v>
      </c>
      <c r="V70" s="101" t="s">
        <v>4</v>
      </c>
      <c r="W70" s="101" t="s">
        <v>4</v>
      </c>
      <c r="X70" s="101" t="s">
        <v>4</v>
      </c>
      <c r="Y70" s="101" t="s">
        <v>4</v>
      </c>
      <c r="Z70" s="101" t="s">
        <v>4</v>
      </c>
      <c r="AA70" s="101" t="s">
        <v>4</v>
      </c>
      <c r="AB70" s="101" t="s">
        <v>4</v>
      </c>
      <c r="AC70" s="101" t="s">
        <v>4</v>
      </c>
      <c r="AD70" s="101" t="s">
        <v>4</v>
      </c>
      <c r="AE70" s="101" t="s">
        <v>4</v>
      </c>
      <c r="AF70" s="101" t="s">
        <v>4</v>
      </c>
    </row>
    <row r="71" spans="1:32" s="8" customFormat="1" ht="21.9" customHeight="1" x14ac:dyDescent="0.25">
      <c r="A71" s="195"/>
      <c r="B71" s="206" t="s">
        <v>244</v>
      </c>
      <c r="C71" s="206"/>
      <c r="D71" s="13" t="s">
        <v>4</v>
      </c>
      <c r="E71" s="13" t="s">
        <v>4</v>
      </c>
      <c r="F71" s="13" t="s">
        <v>4</v>
      </c>
      <c r="G71" s="13" t="s">
        <v>4</v>
      </c>
      <c r="H71" s="13" t="s">
        <v>4</v>
      </c>
      <c r="I71" s="13" t="s">
        <v>4</v>
      </c>
      <c r="J71" s="13" t="s">
        <v>4</v>
      </c>
      <c r="K71" s="13" t="s">
        <v>4</v>
      </c>
      <c r="L71" s="13" t="s">
        <v>4</v>
      </c>
      <c r="M71" s="13" t="s">
        <v>4</v>
      </c>
      <c r="N71" s="13" t="s">
        <v>4</v>
      </c>
      <c r="O71" s="13" t="s">
        <v>4</v>
      </c>
      <c r="P71" s="13" t="s">
        <v>4</v>
      </c>
      <c r="Q71" s="13" t="s">
        <v>4</v>
      </c>
      <c r="R71" s="13" t="s">
        <v>4</v>
      </c>
      <c r="S71" s="13" t="s">
        <v>4</v>
      </c>
      <c r="T71" s="13" t="s">
        <v>4</v>
      </c>
      <c r="U71" s="13" t="s">
        <v>4</v>
      </c>
      <c r="V71" s="13" t="s">
        <v>4</v>
      </c>
      <c r="W71" s="13" t="s">
        <v>4</v>
      </c>
      <c r="X71" s="13" t="s">
        <v>4</v>
      </c>
      <c r="Y71" s="13" t="s">
        <v>4</v>
      </c>
      <c r="Z71" s="13" t="s">
        <v>4</v>
      </c>
      <c r="AA71" s="13" t="s">
        <v>4</v>
      </c>
      <c r="AB71" s="13" t="s">
        <v>4</v>
      </c>
      <c r="AC71" s="13" t="s">
        <v>4</v>
      </c>
      <c r="AD71" s="13" t="s">
        <v>4</v>
      </c>
      <c r="AE71" s="13" t="s">
        <v>4</v>
      </c>
      <c r="AF71" s="13" t="s">
        <v>4</v>
      </c>
    </row>
    <row r="72" spans="1:32" ht="51.75" customHeight="1" x14ac:dyDescent="0.25">
      <c r="A72" s="195"/>
      <c r="B72" s="201" t="s">
        <v>245</v>
      </c>
      <c r="C72" s="158"/>
      <c r="D72" s="11">
        <v>1</v>
      </c>
      <c r="E72" s="11">
        <v>1</v>
      </c>
      <c r="F72" s="11">
        <v>1</v>
      </c>
      <c r="G72" s="11">
        <v>1</v>
      </c>
      <c r="H72" s="11">
        <v>1</v>
      </c>
      <c r="I72" s="11">
        <v>1</v>
      </c>
      <c r="J72" s="11">
        <v>1</v>
      </c>
      <c r="K72" s="11">
        <v>1</v>
      </c>
      <c r="L72" s="11">
        <v>1</v>
      </c>
      <c r="M72" s="11">
        <v>1</v>
      </c>
      <c r="N72" s="11">
        <v>1</v>
      </c>
      <c r="O72" s="11">
        <v>1</v>
      </c>
      <c r="P72" s="11">
        <v>1</v>
      </c>
      <c r="Q72" s="11">
        <v>1</v>
      </c>
      <c r="R72" s="11">
        <v>1</v>
      </c>
      <c r="S72" s="11">
        <v>1</v>
      </c>
      <c r="T72" s="11">
        <v>1</v>
      </c>
      <c r="U72" s="11">
        <v>1</v>
      </c>
      <c r="V72" s="11">
        <v>1</v>
      </c>
      <c r="W72" s="11">
        <v>1</v>
      </c>
      <c r="X72" s="11">
        <v>1</v>
      </c>
      <c r="Y72" s="11">
        <v>1</v>
      </c>
      <c r="Z72" s="11">
        <v>1</v>
      </c>
      <c r="AA72" s="11">
        <v>1</v>
      </c>
      <c r="AB72" s="11" t="s">
        <v>451</v>
      </c>
      <c r="AC72" s="11" t="s">
        <v>451</v>
      </c>
      <c r="AD72" s="11" t="s">
        <v>451</v>
      </c>
      <c r="AE72" s="11">
        <v>1</v>
      </c>
      <c r="AF72" s="11">
        <v>1</v>
      </c>
    </row>
    <row r="73" spans="1:32" s="8" customFormat="1" ht="21.9" customHeight="1" x14ac:dyDescent="0.25">
      <c r="A73" s="195"/>
      <c r="B73" s="206" t="s">
        <v>246</v>
      </c>
      <c r="C73" s="206"/>
      <c r="D73" s="13" t="s">
        <v>4</v>
      </c>
      <c r="E73" s="13" t="s">
        <v>4</v>
      </c>
      <c r="F73" s="13" t="s">
        <v>4</v>
      </c>
      <c r="G73" s="13" t="s">
        <v>4</v>
      </c>
      <c r="H73" s="13" t="s">
        <v>4</v>
      </c>
      <c r="I73" s="13" t="s">
        <v>4</v>
      </c>
      <c r="J73" s="13" t="s">
        <v>4</v>
      </c>
      <c r="K73" s="13" t="s">
        <v>4</v>
      </c>
      <c r="L73" s="13" t="s">
        <v>4</v>
      </c>
      <c r="M73" s="13" t="s">
        <v>4</v>
      </c>
      <c r="N73" s="13" t="s">
        <v>4</v>
      </c>
      <c r="O73" s="13" t="s">
        <v>4</v>
      </c>
      <c r="P73" s="13" t="s">
        <v>4</v>
      </c>
      <c r="Q73" s="13" t="s">
        <v>4</v>
      </c>
      <c r="R73" s="13" t="s">
        <v>4</v>
      </c>
      <c r="S73" s="13" t="s">
        <v>4</v>
      </c>
      <c r="T73" s="13" t="s">
        <v>4</v>
      </c>
      <c r="U73" s="13" t="s">
        <v>4</v>
      </c>
      <c r="V73" s="13" t="s">
        <v>4</v>
      </c>
      <c r="W73" s="13" t="s">
        <v>4</v>
      </c>
      <c r="X73" s="13" t="s">
        <v>4</v>
      </c>
      <c r="Y73" s="13" t="s">
        <v>4</v>
      </c>
      <c r="Z73" s="13" t="s">
        <v>4</v>
      </c>
      <c r="AA73" s="13" t="s">
        <v>4</v>
      </c>
      <c r="AB73" s="13" t="s">
        <v>4</v>
      </c>
      <c r="AC73" s="13" t="s">
        <v>4</v>
      </c>
      <c r="AD73" s="13" t="s">
        <v>4</v>
      </c>
      <c r="AE73" s="13" t="s">
        <v>4</v>
      </c>
      <c r="AF73" s="13" t="s">
        <v>4</v>
      </c>
    </row>
    <row r="74" spans="1:32" ht="67.5" customHeight="1" x14ac:dyDescent="0.25">
      <c r="A74" s="195"/>
      <c r="B74" s="158" t="s">
        <v>247</v>
      </c>
      <c r="C74" s="159"/>
      <c r="D74" s="11">
        <v>1</v>
      </c>
      <c r="E74" s="11">
        <v>1</v>
      </c>
      <c r="F74" s="11">
        <v>1</v>
      </c>
      <c r="G74" s="11">
        <v>1</v>
      </c>
      <c r="H74" s="11">
        <v>1</v>
      </c>
      <c r="I74" s="11">
        <v>1</v>
      </c>
      <c r="J74" s="11">
        <v>1</v>
      </c>
      <c r="K74" s="11">
        <v>1</v>
      </c>
      <c r="L74" s="11">
        <v>1</v>
      </c>
      <c r="M74" s="11">
        <v>1</v>
      </c>
      <c r="N74" s="11">
        <v>1</v>
      </c>
      <c r="O74" s="11">
        <v>1</v>
      </c>
      <c r="P74" s="11">
        <v>1</v>
      </c>
      <c r="Q74" s="11">
        <v>1</v>
      </c>
      <c r="R74" s="11">
        <v>1</v>
      </c>
      <c r="S74" s="11">
        <v>1</v>
      </c>
      <c r="T74" s="11">
        <v>1</v>
      </c>
      <c r="U74" s="11">
        <v>1</v>
      </c>
      <c r="V74" s="11">
        <v>1</v>
      </c>
      <c r="W74" s="11">
        <v>1</v>
      </c>
      <c r="X74" s="11">
        <v>1</v>
      </c>
      <c r="Y74" s="11">
        <v>1</v>
      </c>
      <c r="Z74" s="11">
        <v>1</v>
      </c>
      <c r="AA74" s="11">
        <v>1</v>
      </c>
      <c r="AB74" s="11">
        <v>1</v>
      </c>
      <c r="AC74" s="11">
        <v>1</v>
      </c>
      <c r="AD74" s="11">
        <v>1</v>
      </c>
      <c r="AE74" s="11">
        <v>1</v>
      </c>
      <c r="AF74" s="11">
        <v>1</v>
      </c>
    </row>
    <row r="75" spans="1:32" ht="272.25" customHeight="1" x14ac:dyDescent="0.25">
      <c r="A75" s="195"/>
      <c r="B75" s="158" t="s">
        <v>248</v>
      </c>
      <c r="C75" s="159"/>
      <c r="D75" s="11">
        <v>1</v>
      </c>
      <c r="E75" s="11">
        <v>1</v>
      </c>
      <c r="F75" s="11">
        <v>1</v>
      </c>
      <c r="G75" s="11">
        <v>1</v>
      </c>
      <c r="H75" s="11">
        <v>1</v>
      </c>
      <c r="I75" s="11">
        <v>1</v>
      </c>
      <c r="J75" s="11">
        <v>1</v>
      </c>
      <c r="K75" s="11">
        <v>1</v>
      </c>
      <c r="L75" s="11">
        <v>1</v>
      </c>
      <c r="M75" s="11">
        <v>1</v>
      </c>
      <c r="N75" s="11">
        <v>1</v>
      </c>
      <c r="O75" s="11">
        <v>1</v>
      </c>
      <c r="P75" s="11">
        <v>1</v>
      </c>
      <c r="Q75" s="11">
        <v>1</v>
      </c>
      <c r="R75" s="11">
        <v>1</v>
      </c>
      <c r="S75" s="11">
        <v>1</v>
      </c>
      <c r="T75" s="11">
        <v>1</v>
      </c>
      <c r="U75" s="11">
        <v>1</v>
      </c>
      <c r="V75" s="11">
        <v>1</v>
      </c>
      <c r="W75" s="11">
        <v>1</v>
      </c>
      <c r="X75" s="11">
        <v>1</v>
      </c>
      <c r="Y75" s="11">
        <v>1</v>
      </c>
      <c r="Z75" s="11">
        <v>1</v>
      </c>
      <c r="AA75" s="11">
        <v>1</v>
      </c>
      <c r="AB75" s="11">
        <v>1</v>
      </c>
      <c r="AC75" s="11">
        <v>1</v>
      </c>
      <c r="AD75" s="11">
        <v>1</v>
      </c>
      <c r="AE75" s="11">
        <v>1</v>
      </c>
      <c r="AF75" s="11">
        <v>1</v>
      </c>
    </row>
    <row r="76" spans="1:32" s="8" customFormat="1" ht="21.9" customHeight="1" x14ac:dyDescent="0.25">
      <c r="A76" s="195"/>
      <c r="B76" s="162" t="s">
        <v>249</v>
      </c>
      <c r="C76" s="163"/>
      <c r="D76" s="13" t="s">
        <v>4</v>
      </c>
      <c r="E76" s="13" t="s">
        <v>4</v>
      </c>
      <c r="F76" s="13" t="s">
        <v>4</v>
      </c>
      <c r="G76" s="13" t="s">
        <v>4</v>
      </c>
      <c r="H76" s="13" t="s">
        <v>4</v>
      </c>
      <c r="I76" s="13" t="s">
        <v>4</v>
      </c>
      <c r="J76" s="13" t="s">
        <v>4</v>
      </c>
      <c r="K76" s="13" t="s">
        <v>4</v>
      </c>
      <c r="L76" s="13" t="s">
        <v>4</v>
      </c>
      <c r="M76" s="13" t="s">
        <v>4</v>
      </c>
      <c r="N76" s="13" t="s">
        <v>4</v>
      </c>
      <c r="O76" s="13" t="s">
        <v>4</v>
      </c>
      <c r="P76" s="13" t="s">
        <v>4</v>
      </c>
      <c r="Q76" s="13" t="s">
        <v>4</v>
      </c>
      <c r="R76" s="13" t="s">
        <v>4</v>
      </c>
      <c r="S76" s="13" t="s">
        <v>4</v>
      </c>
      <c r="T76" s="13" t="s">
        <v>4</v>
      </c>
      <c r="U76" s="13" t="s">
        <v>4</v>
      </c>
      <c r="V76" s="13" t="s">
        <v>4</v>
      </c>
      <c r="W76" s="13" t="s">
        <v>4</v>
      </c>
      <c r="X76" s="13" t="s">
        <v>4</v>
      </c>
      <c r="Y76" s="13" t="s">
        <v>4</v>
      </c>
      <c r="Z76" s="13" t="s">
        <v>4</v>
      </c>
      <c r="AA76" s="13" t="s">
        <v>4</v>
      </c>
      <c r="AB76" s="13" t="s">
        <v>4</v>
      </c>
      <c r="AC76" s="13" t="s">
        <v>4</v>
      </c>
      <c r="AD76" s="13" t="s">
        <v>4</v>
      </c>
      <c r="AE76" s="13" t="s">
        <v>4</v>
      </c>
      <c r="AF76" s="13" t="s">
        <v>4</v>
      </c>
    </row>
    <row r="77" spans="1:32" ht="68.25" customHeight="1" x14ac:dyDescent="0.25">
      <c r="A77" s="195"/>
      <c r="B77" s="158" t="s">
        <v>250</v>
      </c>
      <c r="C77" s="159"/>
      <c r="D77" s="11">
        <v>1</v>
      </c>
      <c r="E77" s="11">
        <v>1</v>
      </c>
      <c r="F77" s="11">
        <v>1</v>
      </c>
      <c r="G77" s="11">
        <v>0</v>
      </c>
      <c r="H77" s="11">
        <v>1</v>
      </c>
      <c r="I77" s="11">
        <v>1</v>
      </c>
      <c r="J77" s="11">
        <v>1</v>
      </c>
      <c r="K77" s="11">
        <v>1</v>
      </c>
      <c r="L77" s="11">
        <v>1</v>
      </c>
      <c r="M77" s="11">
        <v>1</v>
      </c>
      <c r="N77" s="11">
        <v>1</v>
      </c>
      <c r="O77" s="11">
        <v>1</v>
      </c>
      <c r="P77" s="11">
        <v>1</v>
      </c>
      <c r="Q77" s="11">
        <v>1</v>
      </c>
      <c r="R77" s="11">
        <v>1</v>
      </c>
      <c r="S77" s="11">
        <v>1</v>
      </c>
      <c r="T77" s="11">
        <v>1</v>
      </c>
      <c r="U77" s="11">
        <v>1</v>
      </c>
      <c r="V77" s="11">
        <v>1</v>
      </c>
      <c r="W77" s="11">
        <v>1</v>
      </c>
      <c r="X77" s="11">
        <v>1</v>
      </c>
      <c r="Y77" s="11">
        <v>1</v>
      </c>
      <c r="Z77" s="11">
        <v>1</v>
      </c>
      <c r="AA77" s="11">
        <v>1</v>
      </c>
      <c r="AB77" s="11">
        <v>1</v>
      </c>
      <c r="AC77" s="11">
        <v>1</v>
      </c>
      <c r="AD77" s="11">
        <v>1</v>
      </c>
      <c r="AE77" s="11">
        <v>1</v>
      </c>
      <c r="AF77" s="11">
        <v>1</v>
      </c>
    </row>
    <row r="78" spans="1:32" ht="35.1" customHeight="1" x14ac:dyDescent="0.25">
      <c r="A78" s="195"/>
      <c r="B78" s="158" t="s">
        <v>251</v>
      </c>
      <c r="C78" s="164"/>
      <c r="D78" s="11">
        <v>1</v>
      </c>
      <c r="E78" s="11">
        <v>1</v>
      </c>
      <c r="F78" s="11">
        <v>1</v>
      </c>
      <c r="G78" s="11">
        <v>1</v>
      </c>
      <c r="H78" s="11">
        <v>1</v>
      </c>
      <c r="I78" s="11">
        <v>1</v>
      </c>
      <c r="J78" s="11">
        <v>1</v>
      </c>
      <c r="K78" s="11">
        <v>1</v>
      </c>
      <c r="L78" s="11">
        <v>1</v>
      </c>
      <c r="M78" s="11">
        <v>1</v>
      </c>
      <c r="N78" s="11">
        <v>1</v>
      </c>
      <c r="O78" s="11">
        <v>1</v>
      </c>
      <c r="P78" s="11">
        <v>1</v>
      </c>
      <c r="Q78" s="11">
        <v>1</v>
      </c>
      <c r="R78" s="11">
        <v>1</v>
      </c>
      <c r="S78" s="11">
        <v>1</v>
      </c>
      <c r="T78" s="11">
        <v>1</v>
      </c>
      <c r="U78" s="11">
        <v>1</v>
      </c>
      <c r="V78" s="11">
        <v>1</v>
      </c>
      <c r="W78" s="11">
        <v>1</v>
      </c>
      <c r="X78" s="11">
        <v>1</v>
      </c>
      <c r="Y78" s="11">
        <v>1</v>
      </c>
      <c r="Z78" s="11">
        <v>1</v>
      </c>
      <c r="AA78" s="11">
        <v>1</v>
      </c>
      <c r="AB78" s="11">
        <v>1</v>
      </c>
      <c r="AC78" s="11">
        <v>1</v>
      </c>
      <c r="AD78" s="11" t="s">
        <v>451</v>
      </c>
      <c r="AE78" s="11" t="s">
        <v>451</v>
      </c>
      <c r="AF78" s="11" t="s">
        <v>451</v>
      </c>
    </row>
    <row r="79" spans="1:32" ht="35.1" customHeight="1" x14ac:dyDescent="0.25">
      <c r="A79" s="195"/>
      <c r="B79" s="158" t="s">
        <v>252</v>
      </c>
      <c r="C79" s="159"/>
      <c r="D79" s="11">
        <v>0</v>
      </c>
      <c r="E79" s="11">
        <v>1</v>
      </c>
      <c r="F79" s="11">
        <v>1</v>
      </c>
      <c r="G79" s="11">
        <v>0</v>
      </c>
      <c r="H79" s="11">
        <v>1</v>
      </c>
      <c r="I79" s="11">
        <v>1</v>
      </c>
      <c r="J79" s="11">
        <v>1</v>
      </c>
      <c r="K79" s="11">
        <v>1</v>
      </c>
      <c r="L79" s="11">
        <v>1</v>
      </c>
      <c r="M79" s="11">
        <v>1</v>
      </c>
      <c r="N79" s="11">
        <v>1</v>
      </c>
      <c r="O79" s="11">
        <v>1</v>
      </c>
      <c r="P79" s="11">
        <v>1</v>
      </c>
      <c r="Q79" s="11">
        <v>1</v>
      </c>
      <c r="R79" s="11">
        <v>1</v>
      </c>
      <c r="S79" s="11">
        <v>1</v>
      </c>
      <c r="T79" s="11">
        <v>1</v>
      </c>
      <c r="U79" s="11">
        <v>1</v>
      </c>
      <c r="V79" s="11">
        <v>1</v>
      </c>
      <c r="W79" s="11">
        <v>1</v>
      </c>
      <c r="X79" s="11">
        <v>1</v>
      </c>
      <c r="Y79" s="11">
        <v>1</v>
      </c>
      <c r="Z79" s="11">
        <v>1</v>
      </c>
      <c r="AA79" s="11">
        <v>1</v>
      </c>
      <c r="AB79" s="11">
        <v>1</v>
      </c>
      <c r="AC79" s="11">
        <v>1</v>
      </c>
      <c r="AD79" s="11">
        <v>0</v>
      </c>
      <c r="AE79" s="11">
        <v>0</v>
      </c>
      <c r="AF79" s="11">
        <v>1</v>
      </c>
    </row>
    <row r="80" spans="1:32" ht="45" customHeight="1" x14ac:dyDescent="0.25">
      <c r="A80" s="195"/>
      <c r="B80" s="158" t="s">
        <v>253</v>
      </c>
      <c r="C80" s="159"/>
      <c r="D80" s="11">
        <v>0</v>
      </c>
      <c r="E80" s="11">
        <v>1</v>
      </c>
      <c r="F80" s="11">
        <v>1</v>
      </c>
      <c r="G80" s="11">
        <v>0</v>
      </c>
      <c r="H80" s="11">
        <v>1</v>
      </c>
      <c r="I80" s="11">
        <v>1</v>
      </c>
      <c r="J80" s="11">
        <v>1</v>
      </c>
      <c r="K80" s="11">
        <v>1</v>
      </c>
      <c r="L80" s="11">
        <v>0</v>
      </c>
      <c r="M80" s="11" t="s">
        <v>451</v>
      </c>
      <c r="N80" s="11" t="s">
        <v>451</v>
      </c>
      <c r="O80" s="11" t="s">
        <v>451</v>
      </c>
      <c r="P80" s="11" t="s">
        <v>451</v>
      </c>
      <c r="Q80" s="11" t="s">
        <v>451</v>
      </c>
      <c r="R80" s="11" t="s">
        <v>451</v>
      </c>
      <c r="S80" s="11" t="s">
        <v>451</v>
      </c>
      <c r="T80" s="11" t="s">
        <v>451</v>
      </c>
      <c r="U80" s="11" t="s">
        <v>451</v>
      </c>
      <c r="V80" s="11" t="s">
        <v>451</v>
      </c>
      <c r="W80" s="11" t="s">
        <v>451</v>
      </c>
      <c r="X80" s="11" t="s">
        <v>451</v>
      </c>
      <c r="Y80" s="11" t="s">
        <v>451</v>
      </c>
      <c r="Z80" s="11" t="s">
        <v>451</v>
      </c>
      <c r="AA80" s="11" t="s">
        <v>451</v>
      </c>
      <c r="AB80" s="11">
        <v>1</v>
      </c>
      <c r="AC80" s="11">
        <v>1</v>
      </c>
      <c r="AD80" s="11" t="s">
        <v>451</v>
      </c>
      <c r="AE80" s="11" t="s">
        <v>451</v>
      </c>
      <c r="AF80" s="11">
        <v>1</v>
      </c>
    </row>
    <row r="81" spans="1:32" ht="47.25" customHeight="1" x14ac:dyDescent="0.25">
      <c r="A81" s="195"/>
      <c r="B81" s="158" t="s">
        <v>254</v>
      </c>
      <c r="C81" s="159"/>
      <c r="D81" s="11">
        <v>0</v>
      </c>
      <c r="E81" s="11">
        <v>1</v>
      </c>
      <c r="F81" s="11">
        <v>1</v>
      </c>
      <c r="G81" s="11">
        <v>1</v>
      </c>
      <c r="H81" s="11">
        <v>1</v>
      </c>
      <c r="I81" s="11">
        <v>0</v>
      </c>
      <c r="J81" s="11">
        <v>1</v>
      </c>
      <c r="K81" s="11">
        <v>0</v>
      </c>
      <c r="L81" s="11">
        <v>0</v>
      </c>
      <c r="M81" s="11" t="s">
        <v>451</v>
      </c>
      <c r="N81" s="11" t="s">
        <v>451</v>
      </c>
      <c r="O81" s="11" t="s">
        <v>451</v>
      </c>
      <c r="P81" s="11" t="s">
        <v>451</v>
      </c>
      <c r="Q81" s="11" t="s">
        <v>451</v>
      </c>
      <c r="R81" s="11" t="s">
        <v>451</v>
      </c>
      <c r="S81" s="11" t="s">
        <v>451</v>
      </c>
      <c r="T81" s="11" t="s">
        <v>451</v>
      </c>
      <c r="U81" s="11" t="s">
        <v>451</v>
      </c>
      <c r="V81" s="11" t="s">
        <v>451</v>
      </c>
      <c r="W81" s="11" t="s">
        <v>451</v>
      </c>
      <c r="X81" s="11" t="s">
        <v>451</v>
      </c>
      <c r="Y81" s="11" t="s">
        <v>451</v>
      </c>
      <c r="Z81" s="11" t="s">
        <v>451</v>
      </c>
      <c r="AA81" s="11" t="s">
        <v>451</v>
      </c>
      <c r="AB81" s="11">
        <v>1</v>
      </c>
      <c r="AC81" s="11">
        <v>1</v>
      </c>
      <c r="AD81" s="11" t="s">
        <v>451</v>
      </c>
      <c r="AE81" s="11" t="s">
        <v>451</v>
      </c>
      <c r="AF81" s="11">
        <v>0</v>
      </c>
    </row>
    <row r="82" spans="1:32" ht="35.25" customHeight="1" x14ac:dyDescent="0.25">
      <c r="A82" s="195"/>
      <c r="B82" s="158" t="s">
        <v>255</v>
      </c>
      <c r="C82" s="159"/>
      <c r="D82" s="11">
        <v>0</v>
      </c>
      <c r="E82" s="11">
        <v>0</v>
      </c>
      <c r="F82" s="11">
        <v>0</v>
      </c>
      <c r="G82" s="11">
        <v>0</v>
      </c>
      <c r="H82" s="11">
        <v>1</v>
      </c>
      <c r="I82" s="11">
        <v>0</v>
      </c>
      <c r="J82" s="11">
        <v>1</v>
      </c>
      <c r="K82" s="11">
        <v>0</v>
      </c>
      <c r="L82" s="11">
        <v>0</v>
      </c>
      <c r="M82" s="11">
        <v>1</v>
      </c>
      <c r="N82" s="11">
        <v>0</v>
      </c>
      <c r="O82" s="11">
        <v>0</v>
      </c>
      <c r="P82" s="11">
        <v>1</v>
      </c>
      <c r="Q82" s="11">
        <v>0</v>
      </c>
      <c r="R82" s="11">
        <v>0</v>
      </c>
      <c r="S82" s="11">
        <v>0</v>
      </c>
      <c r="T82" s="11">
        <v>0</v>
      </c>
      <c r="U82" s="11">
        <v>0</v>
      </c>
      <c r="V82" s="11">
        <v>0</v>
      </c>
      <c r="W82" s="11">
        <v>1</v>
      </c>
      <c r="X82" s="11">
        <v>0</v>
      </c>
      <c r="Y82" s="11">
        <v>0</v>
      </c>
      <c r="Z82" s="11">
        <v>1</v>
      </c>
      <c r="AA82" s="11">
        <v>0</v>
      </c>
      <c r="AB82" s="11">
        <v>0</v>
      </c>
      <c r="AC82" s="11">
        <v>0</v>
      </c>
      <c r="AD82" s="11">
        <v>0</v>
      </c>
      <c r="AE82" s="11">
        <v>0</v>
      </c>
      <c r="AF82" s="11">
        <v>0</v>
      </c>
    </row>
    <row r="83" spans="1:32" ht="35.1" customHeight="1" x14ac:dyDescent="0.25">
      <c r="A83" s="195"/>
      <c r="B83" s="158" t="s">
        <v>256</v>
      </c>
      <c r="C83" s="159"/>
      <c r="D83" s="11">
        <v>0</v>
      </c>
      <c r="E83" s="11">
        <v>0</v>
      </c>
      <c r="F83" s="11">
        <v>0</v>
      </c>
      <c r="G83" s="11">
        <v>1</v>
      </c>
      <c r="H83" s="11">
        <v>1</v>
      </c>
      <c r="I83" s="11">
        <v>0</v>
      </c>
      <c r="J83" s="11">
        <v>1</v>
      </c>
      <c r="K83" s="11">
        <v>0</v>
      </c>
      <c r="L83" s="11">
        <v>0</v>
      </c>
      <c r="M83" s="11">
        <v>1</v>
      </c>
      <c r="N83" s="11">
        <v>0</v>
      </c>
      <c r="O83" s="11">
        <v>0</v>
      </c>
      <c r="P83" s="11">
        <v>1</v>
      </c>
      <c r="Q83" s="11">
        <v>0</v>
      </c>
      <c r="R83" s="11">
        <v>0</v>
      </c>
      <c r="S83" s="11">
        <v>0</v>
      </c>
      <c r="T83" s="11">
        <v>0</v>
      </c>
      <c r="U83" s="11">
        <v>0</v>
      </c>
      <c r="V83" s="11">
        <v>0</v>
      </c>
      <c r="W83" s="11">
        <v>1</v>
      </c>
      <c r="X83" s="11">
        <v>0</v>
      </c>
      <c r="Y83" s="11">
        <v>0</v>
      </c>
      <c r="Z83" s="11">
        <v>0</v>
      </c>
      <c r="AA83" s="11">
        <v>0</v>
      </c>
      <c r="AB83" s="11">
        <v>0</v>
      </c>
      <c r="AC83" s="11">
        <v>0</v>
      </c>
      <c r="AD83" s="11">
        <v>0</v>
      </c>
      <c r="AE83" s="11">
        <v>0</v>
      </c>
      <c r="AF83" s="11">
        <v>0</v>
      </c>
    </row>
    <row r="84" spans="1:32" s="8" customFormat="1" ht="21.9" customHeight="1" x14ac:dyDescent="0.25">
      <c r="A84" s="195"/>
      <c r="B84" s="162" t="s">
        <v>257</v>
      </c>
      <c r="C84" s="163"/>
      <c r="D84" s="13" t="s">
        <v>4</v>
      </c>
      <c r="E84" s="13" t="s">
        <v>4</v>
      </c>
      <c r="F84" s="13" t="s">
        <v>4</v>
      </c>
      <c r="G84" s="13" t="s">
        <v>4</v>
      </c>
      <c r="H84" s="13" t="s">
        <v>4</v>
      </c>
      <c r="I84" s="13" t="s">
        <v>4</v>
      </c>
      <c r="J84" s="13" t="s">
        <v>4</v>
      </c>
      <c r="K84" s="13" t="s">
        <v>4</v>
      </c>
      <c r="L84" s="13" t="s">
        <v>4</v>
      </c>
      <c r="M84" s="13" t="s">
        <v>4</v>
      </c>
      <c r="N84" s="13" t="s">
        <v>4</v>
      </c>
      <c r="O84" s="13" t="s">
        <v>4</v>
      </c>
      <c r="P84" s="13" t="s">
        <v>4</v>
      </c>
      <c r="Q84" s="13" t="s">
        <v>4</v>
      </c>
      <c r="R84" s="13" t="s">
        <v>4</v>
      </c>
      <c r="S84" s="13" t="s">
        <v>4</v>
      </c>
      <c r="T84" s="13" t="s">
        <v>4</v>
      </c>
      <c r="U84" s="13" t="s">
        <v>4</v>
      </c>
      <c r="V84" s="13" t="s">
        <v>4</v>
      </c>
      <c r="W84" s="13" t="s">
        <v>4</v>
      </c>
      <c r="X84" s="13" t="s">
        <v>4</v>
      </c>
      <c r="Y84" s="13" t="s">
        <v>4</v>
      </c>
      <c r="Z84" s="13" t="s">
        <v>4</v>
      </c>
      <c r="AA84" s="13" t="s">
        <v>4</v>
      </c>
      <c r="AB84" s="13" t="s">
        <v>4</v>
      </c>
      <c r="AC84" s="13" t="s">
        <v>4</v>
      </c>
      <c r="AD84" s="13" t="s">
        <v>4</v>
      </c>
      <c r="AE84" s="13" t="s">
        <v>4</v>
      </c>
      <c r="AF84" s="13" t="s">
        <v>4</v>
      </c>
    </row>
    <row r="85" spans="1:32" s="8" customFormat="1" ht="35.1" customHeight="1" x14ac:dyDescent="0.25">
      <c r="A85" s="195"/>
      <c r="B85" s="162" t="s">
        <v>258</v>
      </c>
      <c r="C85" s="163"/>
      <c r="D85" s="13" t="s">
        <v>4</v>
      </c>
      <c r="E85" s="13" t="s">
        <v>4</v>
      </c>
      <c r="F85" s="13" t="s">
        <v>4</v>
      </c>
      <c r="G85" s="13" t="s">
        <v>4</v>
      </c>
      <c r="H85" s="13" t="s">
        <v>4</v>
      </c>
      <c r="I85" s="13" t="s">
        <v>4</v>
      </c>
      <c r="J85" s="13" t="s">
        <v>4</v>
      </c>
      <c r="K85" s="13" t="s">
        <v>4</v>
      </c>
      <c r="L85" s="13" t="s">
        <v>4</v>
      </c>
      <c r="M85" s="13" t="s">
        <v>4</v>
      </c>
      <c r="N85" s="13" t="s">
        <v>4</v>
      </c>
      <c r="O85" s="13" t="s">
        <v>4</v>
      </c>
      <c r="P85" s="13" t="s">
        <v>4</v>
      </c>
      <c r="Q85" s="13" t="s">
        <v>4</v>
      </c>
      <c r="R85" s="13" t="s">
        <v>4</v>
      </c>
      <c r="S85" s="13" t="s">
        <v>4</v>
      </c>
      <c r="T85" s="13" t="s">
        <v>4</v>
      </c>
      <c r="U85" s="13" t="s">
        <v>4</v>
      </c>
      <c r="V85" s="13" t="s">
        <v>4</v>
      </c>
      <c r="W85" s="13" t="s">
        <v>4</v>
      </c>
      <c r="X85" s="13" t="s">
        <v>4</v>
      </c>
      <c r="Y85" s="13" t="s">
        <v>4</v>
      </c>
      <c r="Z85" s="13" t="s">
        <v>4</v>
      </c>
      <c r="AA85" s="13" t="s">
        <v>4</v>
      </c>
      <c r="AB85" s="13" t="s">
        <v>4</v>
      </c>
      <c r="AC85" s="13" t="s">
        <v>4</v>
      </c>
      <c r="AD85" s="13" t="s">
        <v>4</v>
      </c>
      <c r="AE85" s="13" t="s">
        <v>4</v>
      </c>
      <c r="AF85" s="13" t="s">
        <v>4</v>
      </c>
    </row>
    <row r="86" spans="1:32" ht="48" customHeight="1" x14ac:dyDescent="0.25">
      <c r="A86" s="195"/>
      <c r="B86" s="202" t="s">
        <v>259</v>
      </c>
      <c r="C86" s="203"/>
      <c r="D86" s="11">
        <v>0</v>
      </c>
      <c r="E86" s="11">
        <v>1</v>
      </c>
      <c r="F86" s="11">
        <v>0</v>
      </c>
      <c r="G86" s="11">
        <v>1</v>
      </c>
      <c r="H86" s="11">
        <v>1</v>
      </c>
      <c r="I86" s="11">
        <v>1</v>
      </c>
      <c r="J86" s="11">
        <v>0</v>
      </c>
      <c r="K86" s="11">
        <v>1</v>
      </c>
      <c r="L86" s="11">
        <v>1</v>
      </c>
      <c r="M86" s="11">
        <v>1</v>
      </c>
      <c r="N86" s="11">
        <v>1</v>
      </c>
      <c r="O86" s="11">
        <v>1</v>
      </c>
      <c r="P86" s="11">
        <v>1</v>
      </c>
      <c r="Q86" s="11">
        <v>1</v>
      </c>
      <c r="R86" s="11">
        <v>1</v>
      </c>
      <c r="S86" s="11">
        <v>1</v>
      </c>
      <c r="T86" s="11">
        <v>1</v>
      </c>
      <c r="U86" s="11">
        <v>1</v>
      </c>
      <c r="V86" s="11">
        <v>1</v>
      </c>
      <c r="W86" s="11">
        <v>1</v>
      </c>
      <c r="X86" s="11">
        <v>1</v>
      </c>
      <c r="Y86" s="11">
        <v>1</v>
      </c>
      <c r="Z86" s="11">
        <v>1</v>
      </c>
      <c r="AA86" s="11">
        <v>1</v>
      </c>
      <c r="AB86" s="11">
        <v>1</v>
      </c>
      <c r="AC86" s="11">
        <v>1</v>
      </c>
      <c r="AD86" s="11">
        <v>0</v>
      </c>
      <c r="AE86" s="11">
        <v>1</v>
      </c>
      <c r="AF86" s="11">
        <v>1</v>
      </c>
    </row>
    <row r="87" spans="1:32" ht="21.9" customHeight="1" x14ac:dyDescent="0.25">
      <c r="A87" s="195"/>
      <c r="B87" s="202" t="s">
        <v>260</v>
      </c>
      <c r="C87" s="203"/>
      <c r="D87" s="11">
        <v>0</v>
      </c>
      <c r="E87" s="11">
        <v>1</v>
      </c>
      <c r="F87" s="11">
        <v>0</v>
      </c>
      <c r="G87" s="11">
        <v>1</v>
      </c>
      <c r="H87" s="11">
        <v>1</v>
      </c>
      <c r="I87" s="11">
        <v>1</v>
      </c>
      <c r="J87" s="11">
        <v>1</v>
      </c>
      <c r="K87" s="11">
        <v>1</v>
      </c>
      <c r="L87" s="11">
        <v>1</v>
      </c>
      <c r="M87" s="11">
        <v>1</v>
      </c>
      <c r="N87" s="11">
        <v>1</v>
      </c>
      <c r="O87" s="11">
        <v>1</v>
      </c>
      <c r="P87" s="11">
        <v>1</v>
      </c>
      <c r="Q87" s="11">
        <v>1</v>
      </c>
      <c r="R87" s="11">
        <v>1</v>
      </c>
      <c r="S87" s="11">
        <v>1</v>
      </c>
      <c r="T87" s="11">
        <v>0</v>
      </c>
      <c r="U87" s="11">
        <v>1</v>
      </c>
      <c r="V87" s="11">
        <v>1</v>
      </c>
      <c r="W87" s="11">
        <v>1</v>
      </c>
      <c r="X87" s="11">
        <v>1</v>
      </c>
      <c r="Y87" s="11">
        <v>1</v>
      </c>
      <c r="Z87" s="11">
        <v>1</v>
      </c>
      <c r="AA87" s="11">
        <v>1</v>
      </c>
      <c r="AB87" s="11">
        <v>1</v>
      </c>
      <c r="AC87" s="11">
        <v>1</v>
      </c>
      <c r="AD87" s="11">
        <v>0</v>
      </c>
      <c r="AE87" s="11">
        <v>1</v>
      </c>
      <c r="AF87" s="11">
        <v>1</v>
      </c>
    </row>
    <row r="88" spans="1:32" ht="21.9" customHeight="1" x14ac:dyDescent="0.25">
      <c r="A88" s="195"/>
      <c r="B88" s="202" t="s">
        <v>261</v>
      </c>
      <c r="C88" s="203"/>
      <c r="D88" s="11">
        <v>1</v>
      </c>
      <c r="E88" s="11">
        <v>1</v>
      </c>
      <c r="F88" s="11">
        <v>0</v>
      </c>
      <c r="G88" s="11">
        <v>1</v>
      </c>
      <c r="H88" s="11">
        <v>1</v>
      </c>
      <c r="I88" s="11">
        <v>1</v>
      </c>
      <c r="J88" s="11">
        <v>1</v>
      </c>
      <c r="K88" s="11">
        <v>1</v>
      </c>
      <c r="L88" s="11">
        <v>1</v>
      </c>
      <c r="M88" s="11">
        <v>1</v>
      </c>
      <c r="N88" s="11">
        <v>1</v>
      </c>
      <c r="O88" s="11">
        <v>1</v>
      </c>
      <c r="P88" s="11">
        <v>1</v>
      </c>
      <c r="Q88" s="11">
        <v>1</v>
      </c>
      <c r="R88" s="11">
        <v>1</v>
      </c>
      <c r="S88" s="11">
        <v>1</v>
      </c>
      <c r="T88" s="11">
        <v>0</v>
      </c>
      <c r="U88" s="11">
        <v>1</v>
      </c>
      <c r="V88" s="11">
        <v>1</v>
      </c>
      <c r="W88" s="11">
        <v>1</v>
      </c>
      <c r="X88" s="11">
        <v>1</v>
      </c>
      <c r="Y88" s="11">
        <v>1</v>
      </c>
      <c r="Z88" s="11">
        <v>0</v>
      </c>
      <c r="AA88" s="11">
        <v>1</v>
      </c>
      <c r="AB88" s="11">
        <v>1</v>
      </c>
      <c r="AC88" s="11">
        <v>1</v>
      </c>
      <c r="AD88" s="11">
        <v>0</v>
      </c>
      <c r="AE88" s="11">
        <v>1</v>
      </c>
      <c r="AF88" s="11">
        <v>1</v>
      </c>
    </row>
    <row r="89" spans="1:32" ht="21.9" customHeight="1" x14ac:dyDescent="0.25">
      <c r="A89" s="195"/>
      <c r="B89" s="202" t="s">
        <v>262</v>
      </c>
      <c r="C89" s="203"/>
      <c r="D89" s="11">
        <v>0</v>
      </c>
      <c r="E89" s="11">
        <v>1</v>
      </c>
      <c r="F89" s="11">
        <v>0</v>
      </c>
      <c r="G89" s="11">
        <v>1</v>
      </c>
      <c r="H89" s="11">
        <v>1</v>
      </c>
      <c r="I89" s="11">
        <v>1</v>
      </c>
      <c r="J89" s="11">
        <v>0</v>
      </c>
      <c r="K89" s="11">
        <v>1</v>
      </c>
      <c r="L89" s="11">
        <v>0</v>
      </c>
      <c r="M89" s="11">
        <v>1</v>
      </c>
      <c r="N89" s="11">
        <v>1</v>
      </c>
      <c r="O89" s="11">
        <v>1</v>
      </c>
      <c r="P89" s="11">
        <v>1</v>
      </c>
      <c r="Q89" s="11">
        <v>1</v>
      </c>
      <c r="R89" s="11">
        <v>1</v>
      </c>
      <c r="S89" s="11">
        <v>1</v>
      </c>
      <c r="T89" s="11">
        <v>0</v>
      </c>
      <c r="U89" s="11">
        <v>1</v>
      </c>
      <c r="V89" s="11">
        <v>1</v>
      </c>
      <c r="W89" s="11">
        <v>1</v>
      </c>
      <c r="X89" s="11">
        <v>1</v>
      </c>
      <c r="Y89" s="11">
        <v>1</v>
      </c>
      <c r="Z89" s="11">
        <v>0</v>
      </c>
      <c r="AA89" s="11">
        <v>1</v>
      </c>
      <c r="AB89" s="11">
        <v>1</v>
      </c>
      <c r="AC89" s="11">
        <v>1</v>
      </c>
      <c r="AD89" s="11">
        <v>0</v>
      </c>
      <c r="AE89" s="11">
        <v>1</v>
      </c>
      <c r="AF89" s="11">
        <v>1</v>
      </c>
    </row>
    <row r="90" spans="1:32" ht="35.1" customHeight="1" x14ac:dyDescent="0.25">
      <c r="A90" s="195"/>
      <c r="B90" s="202" t="s">
        <v>263</v>
      </c>
      <c r="C90" s="203"/>
      <c r="D90" s="11">
        <v>0</v>
      </c>
      <c r="E90" s="11">
        <v>1</v>
      </c>
      <c r="F90" s="11">
        <v>0</v>
      </c>
      <c r="G90" s="11">
        <v>1</v>
      </c>
      <c r="H90" s="11">
        <v>1</v>
      </c>
      <c r="I90" s="11">
        <v>1</v>
      </c>
      <c r="J90" s="11">
        <v>0</v>
      </c>
      <c r="K90" s="11">
        <v>1</v>
      </c>
      <c r="L90" s="11">
        <v>1</v>
      </c>
      <c r="M90" s="11" t="s">
        <v>451</v>
      </c>
      <c r="N90" s="11" t="s">
        <v>451</v>
      </c>
      <c r="O90" s="11" t="s">
        <v>451</v>
      </c>
      <c r="P90" s="11" t="s">
        <v>451</v>
      </c>
      <c r="Q90" s="11" t="s">
        <v>451</v>
      </c>
      <c r="R90" s="11" t="s">
        <v>451</v>
      </c>
      <c r="S90" s="11" t="s">
        <v>451</v>
      </c>
      <c r="T90" s="11" t="s">
        <v>451</v>
      </c>
      <c r="U90" s="11" t="s">
        <v>451</v>
      </c>
      <c r="V90" s="11" t="s">
        <v>451</v>
      </c>
      <c r="W90" s="11" t="s">
        <v>451</v>
      </c>
      <c r="X90" s="11" t="s">
        <v>451</v>
      </c>
      <c r="Y90" s="11" t="s">
        <v>451</v>
      </c>
      <c r="Z90" s="11" t="s">
        <v>451</v>
      </c>
      <c r="AA90" s="11" t="s">
        <v>451</v>
      </c>
      <c r="AB90" s="11">
        <v>1</v>
      </c>
      <c r="AC90" s="11">
        <v>1</v>
      </c>
      <c r="AD90" s="11" t="s">
        <v>451</v>
      </c>
      <c r="AE90" s="11" t="s">
        <v>451</v>
      </c>
      <c r="AF90" s="11">
        <v>1</v>
      </c>
    </row>
    <row r="91" spans="1:32" ht="35.1" customHeight="1" x14ac:dyDescent="0.25">
      <c r="A91" s="195"/>
      <c r="B91" s="202" t="s">
        <v>264</v>
      </c>
      <c r="C91" s="203"/>
      <c r="D91" s="11">
        <v>0</v>
      </c>
      <c r="E91" s="11">
        <v>1</v>
      </c>
      <c r="F91" s="11">
        <v>0</v>
      </c>
      <c r="G91" s="11">
        <v>1</v>
      </c>
      <c r="H91" s="11">
        <v>1</v>
      </c>
      <c r="I91" s="11">
        <v>1</v>
      </c>
      <c r="J91" s="11">
        <v>0</v>
      </c>
      <c r="K91" s="11">
        <v>0</v>
      </c>
      <c r="L91" s="11">
        <v>0</v>
      </c>
      <c r="M91" s="11" t="s">
        <v>451</v>
      </c>
      <c r="N91" s="11" t="s">
        <v>451</v>
      </c>
      <c r="O91" s="11" t="s">
        <v>451</v>
      </c>
      <c r="P91" s="11" t="s">
        <v>451</v>
      </c>
      <c r="Q91" s="11" t="s">
        <v>451</v>
      </c>
      <c r="R91" s="11" t="s">
        <v>451</v>
      </c>
      <c r="S91" s="11" t="s">
        <v>451</v>
      </c>
      <c r="T91" s="11" t="s">
        <v>451</v>
      </c>
      <c r="U91" s="11" t="s">
        <v>451</v>
      </c>
      <c r="V91" s="11" t="s">
        <v>451</v>
      </c>
      <c r="W91" s="11" t="s">
        <v>451</v>
      </c>
      <c r="X91" s="11" t="s">
        <v>451</v>
      </c>
      <c r="Y91" s="11" t="s">
        <v>451</v>
      </c>
      <c r="Z91" s="11" t="s">
        <v>451</v>
      </c>
      <c r="AA91" s="11" t="s">
        <v>451</v>
      </c>
      <c r="AB91" s="11">
        <v>1</v>
      </c>
      <c r="AC91" s="11">
        <v>1</v>
      </c>
      <c r="AD91" s="11" t="s">
        <v>451</v>
      </c>
      <c r="AE91" s="11" t="s">
        <v>451</v>
      </c>
      <c r="AF91" s="11">
        <v>1</v>
      </c>
    </row>
    <row r="92" spans="1:32" ht="35.1" customHeight="1" x14ac:dyDescent="0.25">
      <c r="A92" s="195"/>
      <c r="B92" s="202" t="s">
        <v>265</v>
      </c>
      <c r="C92" s="203"/>
      <c r="D92" s="11">
        <v>0</v>
      </c>
      <c r="E92" s="11">
        <v>1</v>
      </c>
      <c r="F92" s="11">
        <v>0</v>
      </c>
      <c r="G92" s="11">
        <v>1</v>
      </c>
      <c r="H92" s="11">
        <v>1</v>
      </c>
      <c r="I92" s="11">
        <v>1</v>
      </c>
      <c r="J92" s="11">
        <v>1</v>
      </c>
      <c r="K92" s="11">
        <v>1</v>
      </c>
      <c r="L92" s="11">
        <v>1</v>
      </c>
      <c r="M92" s="11">
        <v>1</v>
      </c>
      <c r="N92" s="11">
        <v>1</v>
      </c>
      <c r="O92" s="11">
        <v>1</v>
      </c>
      <c r="P92" s="11">
        <v>1</v>
      </c>
      <c r="Q92" s="11">
        <v>1</v>
      </c>
      <c r="R92" s="11">
        <v>1</v>
      </c>
      <c r="S92" s="11">
        <v>1</v>
      </c>
      <c r="T92" s="11">
        <v>0</v>
      </c>
      <c r="U92" s="11">
        <v>1</v>
      </c>
      <c r="V92" s="11">
        <v>1</v>
      </c>
      <c r="W92" s="11">
        <v>1</v>
      </c>
      <c r="X92" s="11">
        <v>1</v>
      </c>
      <c r="Y92" s="11">
        <v>1</v>
      </c>
      <c r="Z92" s="11">
        <v>0</v>
      </c>
      <c r="AA92" s="11">
        <v>1</v>
      </c>
      <c r="AB92" s="11">
        <v>1</v>
      </c>
      <c r="AC92" s="11">
        <v>1</v>
      </c>
      <c r="AD92" s="11">
        <v>0</v>
      </c>
      <c r="AE92" s="11">
        <v>1</v>
      </c>
      <c r="AF92" s="11">
        <v>1</v>
      </c>
    </row>
    <row r="93" spans="1:32" ht="21.9" customHeight="1" x14ac:dyDescent="0.25">
      <c r="A93" s="195"/>
      <c r="B93" s="202" t="s">
        <v>266</v>
      </c>
      <c r="C93" s="203"/>
      <c r="D93" s="11" t="s">
        <v>451</v>
      </c>
      <c r="E93" s="11" t="s">
        <v>451</v>
      </c>
      <c r="F93" s="11" t="s">
        <v>451</v>
      </c>
      <c r="G93" s="11" t="s">
        <v>451</v>
      </c>
      <c r="H93" s="11" t="s">
        <v>451</v>
      </c>
      <c r="I93" s="11" t="s">
        <v>451</v>
      </c>
      <c r="J93" s="11" t="s">
        <v>451</v>
      </c>
      <c r="K93" s="11" t="s">
        <v>451</v>
      </c>
      <c r="L93" s="11" t="s">
        <v>451</v>
      </c>
      <c r="M93" s="11" t="s">
        <v>451</v>
      </c>
      <c r="N93" s="11" t="s">
        <v>451</v>
      </c>
      <c r="O93" s="11" t="s">
        <v>451</v>
      </c>
      <c r="P93" s="11" t="s">
        <v>451</v>
      </c>
      <c r="Q93" s="11" t="s">
        <v>451</v>
      </c>
      <c r="R93" s="11" t="s">
        <v>451</v>
      </c>
      <c r="S93" s="11" t="s">
        <v>451</v>
      </c>
      <c r="T93" s="11" t="s">
        <v>451</v>
      </c>
      <c r="U93" s="11" t="s">
        <v>451</v>
      </c>
      <c r="V93" s="11" t="s">
        <v>451</v>
      </c>
      <c r="W93" s="11" t="s">
        <v>451</v>
      </c>
      <c r="X93" s="11" t="s">
        <v>451</v>
      </c>
      <c r="Y93" s="11" t="s">
        <v>451</v>
      </c>
      <c r="Z93" s="11" t="s">
        <v>451</v>
      </c>
      <c r="AA93" s="11" t="s">
        <v>451</v>
      </c>
      <c r="AB93" s="11" t="s">
        <v>451</v>
      </c>
      <c r="AC93" s="11" t="s">
        <v>451</v>
      </c>
      <c r="AD93" s="11" t="s">
        <v>451</v>
      </c>
      <c r="AE93" s="11" t="s">
        <v>451</v>
      </c>
      <c r="AF93" s="11" t="s">
        <v>451</v>
      </c>
    </row>
    <row r="94" spans="1:32" ht="33.75" customHeight="1" x14ac:dyDescent="0.25">
      <c r="A94" s="195"/>
      <c r="B94" s="202" t="s">
        <v>267</v>
      </c>
      <c r="C94" s="203"/>
      <c r="D94" s="11" t="s">
        <v>451</v>
      </c>
      <c r="E94" s="11" t="s">
        <v>451</v>
      </c>
      <c r="F94" s="11" t="s">
        <v>451</v>
      </c>
      <c r="G94" s="11" t="s">
        <v>451</v>
      </c>
      <c r="H94" s="11" t="s">
        <v>451</v>
      </c>
      <c r="I94" s="11" t="s">
        <v>451</v>
      </c>
      <c r="J94" s="11" t="s">
        <v>451</v>
      </c>
      <c r="K94" s="11" t="s">
        <v>451</v>
      </c>
      <c r="L94" s="11" t="s">
        <v>451</v>
      </c>
      <c r="M94" s="11" t="s">
        <v>451</v>
      </c>
      <c r="N94" s="11" t="s">
        <v>451</v>
      </c>
      <c r="O94" s="11" t="s">
        <v>451</v>
      </c>
      <c r="P94" s="11" t="s">
        <v>451</v>
      </c>
      <c r="Q94" s="11" t="s">
        <v>451</v>
      </c>
      <c r="R94" s="11" t="s">
        <v>451</v>
      </c>
      <c r="S94" s="11" t="s">
        <v>451</v>
      </c>
      <c r="T94" s="11" t="s">
        <v>451</v>
      </c>
      <c r="U94" s="11" t="s">
        <v>451</v>
      </c>
      <c r="V94" s="11" t="s">
        <v>451</v>
      </c>
      <c r="W94" s="11" t="s">
        <v>451</v>
      </c>
      <c r="X94" s="11" t="s">
        <v>451</v>
      </c>
      <c r="Y94" s="11" t="s">
        <v>451</v>
      </c>
      <c r="Z94" s="11" t="s">
        <v>451</v>
      </c>
      <c r="AA94" s="11" t="s">
        <v>451</v>
      </c>
      <c r="AB94" s="11" t="s">
        <v>451</v>
      </c>
      <c r="AC94" s="11" t="s">
        <v>451</v>
      </c>
      <c r="AD94" s="11" t="s">
        <v>451</v>
      </c>
      <c r="AE94" s="11" t="s">
        <v>451</v>
      </c>
      <c r="AF94" s="11" t="s">
        <v>451</v>
      </c>
    </row>
    <row r="95" spans="1:32" s="8" customFormat="1" ht="24" customHeight="1" x14ac:dyDescent="0.25">
      <c r="A95" s="195"/>
      <c r="B95" s="162" t="s">
        <v>268</v>
      </c>
      <c r="C95" s="163"/>
      <c r="D95" s="13" t="s">
        <v>4</v>
      </c>
      <c r="E95" s="13" t="s">
        <v>4</v>
      </c>
      <c r="F95" s="13" t="s">
        <v>4</v>
      </c>
      <c r="G95" s="13" t="s">
        <v>4</v>
      </c>
      <c r="H95" s="13" t="s">
        <v>4</v>
      </c>
      <c r="I95" s="13" t="s">
        <v>4</v>
      </c>
      <c r="J95" s="13" t="s">
        <v>4</v>
      </c>
      <c r="K95" s="13" t="s">
        <v>4</v>
      </c>
      <c r="L95" s="13" t="s">
        <v>4</v>
      </c>
      <c r="M95" s="13" t="s">
        <v>4</v>
      </c>
      <c r="N95" s="13" t="s">
        <v>4</v>
      </c>
      <c r="O95" s="13" t="s">
        <v>4</v>
      </c>
      <c r="P95" s="13" t="s">
        <v>4</v>
      </c>
      <c r="Q95" s="13" t="s">
        <v>4</v>
      </c>
      <c r="R95" s="13" t="s">
        <v>4</v>
      </c>
      <c r="S95" s="13" t="s">
        <v>4</v>
      </c>
      <c r="T95" s="13" t="s">
        <v>4</v>
      </c>
      <c r="U95" s="13" t="s">
        <v>4</v>
      </c>
      <c r="V95" s="13" t="s">
        <v>4</v>
      </c>
      <c r="W95" s="13" t="s">
        <v>4</v>
      </c>
      <c r="X95" s="13" t="s">
        <v>4</v>
      </c>
      <c r="Y95" s="13" t="s">
        <v>4</v>
      </c>
      <c r="Z95" s="13" t="s">
        <v>4</v>
      </c>
      <c r="AA95" s="13" t="s">
        <v>4</v>
      </c>
      <c r="AB95" s="13" t="s">
        <v>4</v>
      </c>
      <c r="AC95" s="13" t="s">
        <v>4</v>
      </c>
      <c r="AD95" s="13" t="s">
        <v>4</v>
      </c>
      <c r="AE95" s="13" t="s">
        <v>4</v>
      </c>
      <c r="AF95" s="13" t="s">
        <v>4</v>
      </c>
    </row>
    <row r="96" spans="1:32" ht="36" customHeight="1" x14ac:dyDescent="0.25">
      <c r="A96" s="195"/>
      <c r="B96" s="158" t="s">
        <v>269</v>
      </c>
      <c r="C96" s="159"/>
      <c r="D96" s="11" t="s">
        <v>451</v>
      </c>
      <c r="E96" s="11" t="s">
        <v>451</v>
      </c>
      <c r="F96" s="11" t="s">
        <v>451</v>
      </c>
      <c r="G96" s="11" t="s">
        <v>451</v>
      </c>
      <c r="H96" s="11" t="s">
        <v>451</v>
      </c>
      <c r="I96" s="11" t="s">
        <v>451</v>
      </c>
      <c r="J96" s="11" t="s">
        <v>451</v>
      </c>
      <c r="K96" s="11" t="s">
        <v>451</v>
      </c>
      <c r="L96" s="11" t="s">
        <v>451</v>
      </c>
      <c r="M96" s="11" t="s">
        <v>451</v>
      </c>
      <c r="N96" s="11" t="s">
        <v>451</v>
      </c>
      <c r="O96" s="11" t="s">
        <v>451</v>
      </c>
      <c r="P96" s="11" t="s">
        <v>451</v>
      </c>
      <c r="Q96" s="11" t="s">
        <v>451</v>
      </c>
      <c r="R96" s="11" t="s">
        <v>451</v>
      </c>
      <c r="S96" s="11" t="s">
        <v>451</v>
      </c>
      <c r="T96" s="11" t="s">
        <v>451</v>
      </c>
      <c r="U96" s="11" t="s">
        <v>451</v>
      </c>
      <c r="V96" s="11" t="s">
        <v>451</v>
      </c>
      <c r="W96" s="11" t="s">
        <v>451</v>
      </c>
      <c r="X96" s="11" t="s">
        <v>451</v>
      </c>
      <c r="Y96" s="11" t="s">
        <v>451</v>
      </c>
      <c r="Z96" s="11" t="s">
        <v>451</v>
      </c>
      <c r="AA96" s="11" t="s">
        <v>451</v>
      </c>
      <c r="AB96" s="11" t="s">
        <v>451</v>
      </c>
      <c r="AC96" s="11" t="s">
        <v>451</v>
      </c>
      <c r="AD96" s="11" t="s">
        <v>451</v>
      </c>
      <c r="AE96" s="11" t="s">
        <v>451</v>
      </c>
      <c r="AF96" s="11" t="s">
        <v>451</v>
      </c>
    </row>
    <row r="97" spans="1:32" ht="21.9" customHeight="1" x14ac:dyDescent="0.25">
      <c r="A97" s="195"/>
      <c r="B97" s="158" t="s">
        <v>270</v>
      </c>
      <c r="C97" s="159"/>
      <c r="D97" s="11" t="s">
        <v>451</v>
      </c>
      <c r="E97" s="11" t="s">
        <v>451</v>
      </c>
      <c r="F97" s="11" t="s">
        <v>451</v>
      </c>
      <c r="G97" s="11" t="s">
        <v>451</v>
      </c>
      <c r="H97" s="11" t="s">
        <v>451</v>
      </c>
      <c r="I97" s="11" t="s">
        <v>451</v>
      </c>
      <c r="J97" s="11" t="s">
        <v>451</v>
      </c>
      <c r="K97" s="11" t="s">
        <v>451</v>
      </c>
      <c r="L97" s="11" t="s">
        <v>451</v>
      </c>
      <c r="M97" s="11" t="s">
        <v>451</v>
      </c>
      <c r="N97" s="11" t="s">
        <v>451</v>
      </c>
      <c r="O97" s="11" t="s">
        <v>451</v>
      </c>
      <c r="P97" s="11" t="s">
        <v>451</v>
      </c>
      <c r="Q97" s="11" t="s">
        <v>451</v>
      </c>
      <c r="R97" s="11" t="s">
        <v>451</v>
      </c>
      <c r="S97" s="11" t="s">
        <v>451</v>
      </c>
      <c r="T97" s="11" t="s">
        <v>451</v>
      </c>
      <c r="U97" s="11" t="s">
        <v>451</v>
      </c>
      <c r="V97" s="11" t="s">
        <v>451</v>
      </c>
      <c r="W97" s="11" t="s">
        <v>451</v>
      </c>
      <c r="X97" s="11" t="s">
        <v>451</v>
      </c>
      <c r="Y97" s="11" t="s">
        <v>451</v>
      </c>
      <c r="Z97" s="11" t="s">
        <v>451</v>
      </c>
      <c r="AA97" s="11" t="s">
        <v>451</v>
      </c>
      <c r="AB97" s="11" t="s">
        <v>451</v>
      </c>
      <c r="AC97" s="11" t="s">
        <v>451</v>
      </c>
      <c r="AD97" s="11" t="s">
        <v>451</v>
      </c>
      <c r="AE97" s="11" t="s">
        <v>451</v>
      </c>
      <c r="AF97" s="11" t="s">
        <v>451</v>
      </c>
    </row>
    <row r="98" spans="1:32" s="8" customFormat="1" ht="21.9" customHeight="1" x14ac:dyDescent="0.25">
      <c r="A98" s="195"/>
      <c r="B98" s="162" t="s">
        <v>271</v>
      </c>
      <c r="C98" s="163"/>
      <c r="D98" s="13" t="s">
        <v>4</v>
      </c>
      <c r="E98" s="13" t="s">
        <v>4</v>
      </c>
      <c r="F98" s="13" t="s">
        <v>4</v>
      </c>
      <c r="G98" s="13" t="s">
        <v>4</v>
      </c>
      <c r="H98" s="13" t="s">
        <v>4</v>
      </c>
      <c r="I98" s="13" t="s">
        <v>4</v>
      </c>
      <c r="J98" s="13" t="s">
        <v>4</v>
      </c>
      <c r="K98" s="13" t="s">
        <v>4</v>
      </c>
      <c r="L98" s="13" t="s">
        <v>4</v>
      </c>
      <c r="M98" s="13" t="s">
        <v>4</v>
      </c>
      <c r="N98" s="13" t="s">
        <v>4</v>
      </c>
      <c r="O98" s="13" t="s">
        <v>4</v>
      </c>
      <c r="P98" s="13" t="s">
        <v>4</v>
      </c>
      <c r="Q98" s="13" t="s">
        <v>4</v>
      </c>
      <c r="R98" s="13" t="s">
        <v>4</v>
      </c>
      <c r="S98" s="13" t="s">
        <v>4</v>
      </c>
      <c r="T98" s="13" t="s">
        <v>4</v>
      </c>
      <c r="U98" s="13" t="s">
        <v>4</v>
      </c>
      <c r="V98" s="13" t="s">
        <v>4</v>
      </c>
      <c r="W98" s="13" t="s">
        <v>4</v>
      </c>
      <c r="X98" s="13" t="s">
        <v>4</v>
      </c>
      <c r="Y98" s="13" t="s">
        <v>4</v>
      </c>
      <c r="Z98" s="13" t="s">
        <v>4</v>
      </c>
      <c r="AA98" s="13" t="s">
        <v>4</v>
      </c>
      <c r="AB98" s="13" t="s">
        <v>4</v>
      </c>
      <c r="AC98" s="13" t="s">
        <v>4</v>
      </c>
      <c r="AD98" s="13" t="s">
        <v>4</v>
      </c>
      <c r="AE98" s="13" t="s">
        <v>4</v>
      </c>
      <c r="AF98" s="13" t="s">
        <v>4</v>
      </c>
    </row>
    <row r="99" spans="1:32" ht="83.25" customHeight="1" x14ac:dyDescent="0.25">
      <c r="A99" s="195"/>
      <c r="B99" s="158" t="s">
        <v>272</v>
      </c>
      <c r="C99" s="159"/>
      <c r="D99" s="11">
        <v>1</v>
      </c>
      <c r="E99" s="11">
        <v>1</v>
      </c>
      <c r="F99" s="11">
        <v>1</v>
      </c>
      <c r="G99" s="11">
        <v>1</v>
      </c>
      <c r="H99" s="11">
        <v>1</v>
      </c>
      <c r="I99" s="11">
        <v>1</v>
      </c>
      <c r="J99" s="11">
        <v>1</v>
      </c>
      <c r="K99" s="11">
        <v>1</v>
      </c>
      <c r="L99" s="11">
        <v>1</v>
      </c>
      <c r="M99" s="11">
        <v>1</v>
      </c>
      <c r="N99" s="11">
        <v>1</v>
      </c>
      <c r="O99" s="11">
        <v>1</v>
      </c>
      <c r="P99" s="11">
        <v>1</v>
      </c>
      <c r="Q99" s="11">
        <v>1</v>
      </c>
      <c r="R99" s="11">
        <v>1</v>
      </c>
      <c r="S99" s="11">
        <v>1</v>
      </c>
      <c r="T99" s="11">
        <v>1</v>
      </c>
      <c r="U99" s="11">
        <v>1</v>
      </c>
      <c r="V99" s="11">
        <v>1</v>
      </c>
      <c r="W99" s="11">
        <v>1</v>
      </c>
      <c r="X99" s="11">
        <v>1</v>
      </c>
      <c r="Y99" s="11">
        <v>1</v>
      </c>
      <c r="Z99" s="11">
        <v>1</v>
      </c>
      <c r="AA99" s="11">
        <v>1</v>
      </c>
      <c r="AB99" s="11">
        <v>1</v>
      </c>
      <c r="AC99" s="11">
        <v>1</v>
      </c>
      <c r="AD99" s="11">
        <v>1</v>
      </c>
      <c r="AE99" s="11">
        <v>1</v>
      </c>
      <c r="AF99" s="11">
        <v>1</v>
      </c>
    </row>
    <row r="100" spans="1:32" s="8" customFormat="1" ht="21.9" customHeight="1" x14ac:dyDescent="0.25">
      <c r="A100" s="195"/>
      <c r="B100" s="162" t="s">
        <v>273</v>
      </c>
      <c r="C100" s="163"/>
      <c r="D100" s="13" t="s">
        <v>4</v>
      </c>
      <c r="E100" s="13" t="s">
        <v>4</v>
      </c>
      <c r="F100" s="13" t="s">
        <v>4</v>
      </c>
      <c r="G100" s="13" t="s">
        <v>4</v>
      </c>
      <c r="H100" s="13" t="s">
        <v>4</v>
      </c>
      <c r="I100" s="13" t="s">
        <v>4</v>
      </c>
      <c r="J100" s="13" t="s">
        <v>4</v>
      </c>
      <c r="K100" s="13" t="s">
        <v>4</v>
      </c>
      <c r="L100" s="13" t="s">
        <v>4</v>
      </c>
      <c r="M100" s="13" t="s">
        <v>4</v>
      </c>
      <c r="N100" s="13" t="s">
        <v>4</v>
      </c>
      <c r="O100" s="13" t="s">
        <v>4</v>
      </c>
      <c r="P100" s="13" t="s">
        <v>4</v>
      </c>
      <c r="Q100" s="13" t="s">
        <v>4</v>
      </c>
      <c r="R100" s="13" t="s">
        <v>4</v>
      </c>
      <c r="S100" s="13" t="s">
        <v>4</v>
      </c>
      <c r="T100" s="13" t="s">
        <v>4</v>
      </c>
      <c r="U100" s="13" t="s">
        <v>4</v>
      </c>
      <c r="V100" s="13" t="s">
        <v>4</v>
      </c>
      <c r="W100" s="13" t="s">
        <v>4</v>
      </c>
      <c r="X100" s="13" t="s">
        <v>4</v>
      </c>
      <c r="Y100" s="13" t="s">
        <v>4</v>
      </c>
      <c r="Z100" s="13" t="s">
        <v>4</v>
      </c>
      <c r="AA100" s="13" t="s">
        <v>4</v>
      </c>
      <c r="AB100" s="13" t="s">
        <v>4</v>
      </c>
      <c r="AC100" s="13" t="s">
        <v>4</v>
      </c>
      <c r="AD100" s="13" t="s">
        <v>4</v>
      </c>
      <c r="AE100" s="13" t="s">
        <v>4</v>
      </c>
      <c r="AF100" s="13" t="s">
        <v>4</v>
      </c>
    </row>
    <row r="101" spans="1:32" ht="35.1" customHeight="1" x14ac:dyDescent="0.25">
      <c r="A101" s="195"/>
      <c r="B101" s="158" t="s">
        <v>274</v>
      </c>
      <c r="C101" s="159"/>
      <c r="D101" s="11">
        <v>0</v>
      </c>
      <c r="E101" s="11">
        <v>0</v>
      </c>
      <c r="F101" s="11">
        <v>1</v>
      </c>
      <c r="G101" s="11">
        <v>1</v>
      </c>
      <c r="H101" s="11">
        <v>0</v>
      </c>
      <c r="I101" s="11">
        <v>1</v>
      </c>
      <c r="J101" s="11">
        <v>1</v>
      </c>
      <c r="K101" s="11">
        <v>1</v>
      </c>
      <c r="L101" s="11">
        <v>1</v>
      </c>
      <c r="M101" s="11">
        <v>1</v>
      </c>
      <c r="N101" s="11">
        <v>1</v>
      </c>
      <c r="O101" s="11">
        <v>1</v>
      </c>
      <c r="P101" s="11">
        <v>1</v>
      </c>
      <c r="Q101" s="11">
        <v>1</v>
      </c>
      <c r="R101" s="11">
        <v>1</v>
      </c>
      <c r="S101" s="11">
        <v>1</v>
      </c>
      <c r="T101" s="11">
        <v>1</v>
      </c>
      <c r="U101" s="11">
        <v>1</v>
      </c>
      <c r="V101" s="11">
        <v>1</v>
      </c>
      <c r="W101" s="11">
        <v>1</v>
      </c>
      <c r="X101" s="11">
        <v>1</v>
      </c>
      <c r="Y101" s="11">
        <v>1</v>
      </c>
      <c r="Z101" s="11">
        <v>1</v>
      </c>
      <c r="AA101" s="11">
        <v>1</v>
      </c>
      <c r="AB101" s="11" t="s">
        <v>451</v>
      </c>
      <c r="AC101" s="11" t="s">
        <v>451</v>
      </c>
      <c r="AD101" s="11" t="s">
        <v>451</v>
      </c>
      <c r="AE101" s="11" t="s">
        <v>451</v>
      </c>
      <c r="AF101" s="11">
        <v>1</v>
      </c>
    </row>
    <row r="102" spans="1:32" ht="62.25" customHeight="1" x14ac:dyDescent="0.25">
      <c r="A102" s="195"/>
      <c r="B102" s="158" t="s">
        <v>275</v>
      </c>
      <c r="C102" s="159"/>
      <c r="D102" s="11" t="s">
        <v>451</v>
      </c>
      <c r="E102" s="11" t="s">
        <v>451</v>
      </c>
      <c r="F102" s="11" t="s">
        <v>451</v>
      </c>
      <c r="G102" s="11" t="s">
        <v>451</v>
      </c>
      <c r="H102" s="11" t="s">
        <v>451</v>
      </c>
      <c r="I102" s="11" t="s">
        <v>451</v>
      </c>
      <c r="J102" s="11" t="s">
        <v>451</v>
      </c>
      <c r="K102" s="11" t="s">
        <v>451</v>
      </c>
      <c r="L102" s="11" t="s">
        <v>451</v>
      </c>
      <c r="M102" s="11" t="s">
        <v>451</v>
      </c>
      <c r="N102" s="11" t="s">
        <v>451</v>
      </c>
      <c r="O102" s="11" t="s">
        <v>451</v>
      </c>
      <c r="P102" s="11" t="s">
        <v>451</v>
      </c>
      <c r="Q102" s="11" t="s">
        <v>451</v>
      </c>
      <c r="R102" s="11" t="s">
        <v>451</v>
      </c>
      <c r="S102" s="11" t="s">
        <v>451</v>
      </c>
      <c r="T102" s="11" t="s">
        <v>451</v>
      </c>
      <c r="U102" s="11" t="s">
        <v>451</v>
      </c>
      <c r="V102" s="11" t="s">
        <v>451</v>
      </c>
      <c r="W102" s="11" t="s">
        <v>451</v>
      </c>
      <c r="X102" s="11" t="s">
        <v>451</v>
      </c>
      <c r="Y102" s="11" t="s">
        <v>451</v>
      </c>
      <c r="Z102" s="11" t="s">
        <v>451</v>
      </c>
      <c r="AA102" s="11" t="s">
        <v>451</v>
      </c>
      <c r="AB102" s="11" t="s">
        <v>451</v>
      </c>
      <c r="AC102" s="11" t="s">
        <v>451</v>
      </c>
      <c r="AD102" s="11" t="s">
        <v>451</v>
      </c>
      <c r="AE102" s="11" t="s">
        <v>451</v>
      </c>
      <c r="AF102" s="11" t="s">
        <v>451</v>
      </c>
    </row>
    <row r="103" spans="1:32" ht="35.1" customHeight="1" x14ac:dyDescent="0.25">
      <c r="A103" s="195"/>
      <c r="B103" s="158" t="s">
        <v>276</v>
      </c>
      <c r="C103" s="159"/>
      <c r="D103" s="11" t="s">
        <v>451</v>
      </c>
      <c r="E103" s="11" t="s">
        <v>451</v>
      </c>
      <c r="F103" s="11" t="s">
        <v>451</v>
      </c>
      <c r="G103" s="11" t="s">
        <v>451</v>
      </c>
      <c r="H103" s="11" t="s">
        <v>451</v>
      </c>
      <c r="I103" s="11" t="s">
        <v>451</v>
      </c>
      <c r="J103" s="11" t="s">
        <v>451</v>
      </c>
      <c r="K103" s="11" t="s">
        <v>451</v>
      </c>
      <c r="L103" s="11" t="s">
        <v>451</v>
      </c>
      <c r="M103" s="11" t="s">
        <v>451</v>
      </c>
      <c r="N103" s="11" t="s">
        <v>451</v>
      </c>
      <c r="O103" s="11" t="s">
        <v>451</v>
      </c>
      <c r="P103" s="11" t="s">
        <v>451</v>
      </c>
      <c r="Q103" s="11" t="s">
        <v>451</v>
      </c>
      <c r="R103" s="11" t="s">
        <v>451</v>
      </c>
      <c r="S103" s="11" t="s">
        <v>451</v>
      </c>
      <c r="T103" s="11" t="s">
        <v>451</v>
      </c>
      <c r="U103" s="11" t="s">
        <v>451</v>
      </c>
      <c r="V103" s="11" t="s">
        <v>451</v>
      </c>
      <c r="W103" s="11" t="s">
        <v>451</v>
      </c>
      <c r="X103" s="11" t="s">
        <v>451</v>
      </c>
      <c r="Y103" s="11" t="s">
        <v>451</v>
      </c>
      <c r="Z103" s="11" t="s">
        <v>451</v>
      </c>
      <c r="AA103" s="11" t="s">
        <v>451</v>
      </c>
      <c r="AB103" s="11" t="s">
        <v>451</v>
      </c>
      <c r="AC103" s="11" t="s">
        <v>451</v>
      </c>
      <c r="AD103" s="11" t="s">
        <v>451</v>
      </c>
      <c r="AE103" s="11" t="s">
        <v>451</v>
      </c>
      <c r="AF103" s="11" t="s">
        <v>451</v>
      </c>
    </row>
    <row r="104" spans="1:32" s="8" customFormat="1" ht="21.9" customHeight="1" x14ac:dyDescent="0.25">
      <c r="A104" s="195"/>
      <c r="B104" s="113" t="s">
        <v>277</v>
      </c>
      <c r="C104" s="116"/>
      <c r="D104" s="13" t="s">
        <v>4</v>
      </c>
      <c r="E104" s="13" t="s">
        <v>4</v>
      </c>
      <c r="F104" s="13" t="s">
        <v>4</v>
      </c>
      <c r="G104" s="13" t="s">
        <v>4</v>
      </c>
      <c r="H104" s="13" t="s">
        <v>4</v>
      </c>
      <c r="I104" s="13" t="s">
        <v>4</v>
      </c>
      <c r="J104" s="13" t="s">
        <v>4</v>
      </c>
      <c r="K104" s="13" t="s">
        <v>4</v>
      </c>
      <c r="L104" s="13" t="s">
        <v>4</v>
      </c>
      <c r="M104" s="13" t="s">
        <v>4</v>
      </c>
      <c r="N104" s="13" t="s">
        <v>4</v>
      </c>
      <c r="O104" s="13" t="s">
        <v>4</v>
      </c>
      <c r="P104" s="13" t="s">
        <v>4</v>
      </c>
      <c r="Q104" s="13" t="s">
        <v>4</v>
      </c>
      <c r="R104" s="13" t="s">
        <v>4</v>
      </c>
      <c r="S104" s="13" t="s">
        <v>4</v>
      </c>
      <c r="T104" s="13" t="s">
        <v>4</v>
      </c>
      <c r="U104" s="13" t="s">
        <v>4</v>
      </c>
      <c r="V104" s="13" t="s">
        <v>4</v>
      </c>
      <c r="W104" s="13" t="s">
        <v>4</v>
      </c>
      <c r="X104" s="13" t="s">
        <v>4</v>
      </c>
      <c r="Y104" s="13" t="s">
        <v>4</v>
      </c>
      <c r="Z104" s="13" t="s">
        <v>4</v>
      </c>
      <c r="AA104" s="13" t="s">
        <v>4</v>
      </c>
      <c r="AB104" s="13" t="s">
        <v>4</v>
      </c>
      <c r="AC104" s="13" t="s">
        <v>4</v>
      </c>
      <c r="AD104" s="13" t="s">
        <v>4</v>
      </c>
      <c r="AE104" s="13" t="s">
        <v>4</v>
      </c>
      <c r="AF104" s="13" t="s">
        <v>4</v>
      </c>
    </row>
    <row r="105" spans="1:32" ht="60.75" customHeight="1" x14ac:dyDescent="0.25">
      <c r="A105" s="195"/>
      <c r="B105" s="158" t="s">
        <v>278</v>
      </c>
      <c r="C105" s="159"/>
      <c r="D105" s="11">
        <v>0</v>
      </c>
      <c r="E105" s="11">
        <v>0</v>
      </c>
      <c r="F105" s="11">
        <v>1</v>
      </c>
      <c r="G105" s="11">
        <v>1</v>
      </c>
      <c r="H105" s="11">
        <v>1</v>
      </c>
      <c r="I105" s="11">
        <v>0</v>
      </c>
      <c r="J105" s="11">
        <v>0</v>
      </c>
      <c r="K105" s="11">
        <v>1</v>
      </c>
      <c r="L105" s="11">
        <v>0</v>
      </c>
      <c r="M105" s="11">
        <v>1</v>
      </c>
      <c r="N105" s="11">
        <v>1</v>
      </c>
      <c r="O105" s="11">
        <v>1</v>
      </c>
      <c r="P105" s="11">
        <v>1</v>
      </c>
      <c r="Q105" s="11">
        <v>1</v>
      </c>
      <c r="R105" s="11">
        <v>1</v>
      </c>
      <c r="S105" s="11">
        <v>1</v>
      </c>
      <c r="T105" s="11">
        <v>1</v>
      </c>
      <c r="U105" s="11">
        <v>0</v>
      </c>
      <c r="V105" s="11">
        <v>1</v>
      </c>
      <c r="W105" s="11">
        <v>1</v>
      </c>
      <c r="X105" s="11">
        <v>1</v>
      </c>
      <c r="Y105" s="11">
        <v>1</v>
      </c>
      <c r="Z105" s="11">
        <v>1</v>
      </c>
      <c r="AA105" s="11">
        <v>1</v>
      </c>
      <c r="AB105" s="11">
        <v>0</v>
      </c>
      <c r="AC105" s="11">
        <v>1</v>
      </c>
      <c r="AD105" s="11">
        <v>1</v>
      </c>
      <c r="AE105" s="11">
        <v>1</v>
      </c>
      <c r="AF105" s="11">
        <v>1</v>
      </c>
    </row>
    <row r="106" spans="1:32" ht="21.9" customHeight="1" x14ac:dyDescent="0.25">
      <c r="A106" s="195"/>
      <c r="B106" s="158" t="s">
        <v>279</v>
      </c>
      <c r="C106" s="159"/>
      <c r="D106" s="11">
        <v>0</v>
      </c>
      <c r="E106" s="11">
        <v>0</v>
      </c>
      <c r="F106" s="11">
        <v>1</v>
      </c>
      <c r="G106" s="11">
        <v>0</v>
      </c>
      <c r="H106" s="11">
        <v>0</v>
      </c>
      <c r="I106" s="11">
        <v>0</v>
      </c>
      <c r="J106" s="11">
        <v>0</v>
      </c>
      <c r="K106" s="11">
        <v>1</v>
      </c>
      <c r="L106" s="11">
        <v>0</v>
      </c>
      <c r="M106" s="11">
        <v>1</v>
      </c>
      <c r="N106" s="11">
        <v>1</v>
      </c>
      <c r="O106" s="11">
        <v>0</v>
      </c>
      <c r="P106" s="11">
        <v>1</v>
      </c>
      <c r="Q106" s="11">
        <v>1</v>
      </c>
      <c r="R106" s="11">
        <v>1</v>
      </c>
      <c r="S106" s="11">
        <v>1</v>
      </c>
      <c r="T106" s="11">
        <v>1</v>
      </c>
      <c r="U106" s="11">
        <v>0</v>
      </c>
      <c r="V106" s="11">
        <v>1</v>
      </c>
      <c r="W106" s="11">
        <v>1</v>
      </c>
      <c r="X106" s="11">
        <v>0</v>
      </c>
      <c r="Y106" s="11">
        <v>0</v>
      </c>
      <c r="Z106" s="11">
        <v>1</v>
      </c>
      <c r="AA106" s="11">
        <v>1</v>
      </c>
      <c r="AB106" s="11">
        <v>1</v>
      </c>
      <c r="AC106" s="11">
        <v>1</v>
      </c>
      <c r="AD106" s="11">
        <v>0</v>
      </c>
      <c r="AE106" s="11">
        <v>1</v>
      </c>
      <c r="AF106" s="11">
        <v>1</v>
      </c>
    </row>
    <row r="107" spans="1:32" ht="21.9" customHeight="1" x14ac:dyDescent="0.25">
      <c r="A107" s="195"/>
      <c r="B107" s="158" t="s">
        <v>280</v>
      </c>
      <c r="C107" s="159"/>
      <c r="D107" s="11">
        <v>0</v>
      </c>
      <c r="E107" s="11">
        <v>0</v>
      </c>
      <c r="F107" s="11">
        <v>1</v>
      </c>
      <c r="G107" s="11">
        <v>0</v>
      </c>
      <c r="H107" s="11">
        <v>0</v>
      </c>
      <c r="I107" s="11">
        <v>0</v>
      </c>
      <c r="J107" s="11">
        <v>0</v>
      </c>
      <c r="K107" s="11">
        <v>1</v>
      </c>
      <c r="L107" s="11">
        <v>0</v>
      </c>
      <c r="M107" s="11">
        <v>1</v>
      </c>
      <c r="N107" s="11">
        <v>1</v>
      </c>
      <c r="O107" s="11">
        <v>0</v>
      </c>
      <c r="P107" s="11">
        <v>1</v>
      </c>
      <c r="Q107" s="11">
        <v>1</v>
      </c>
      <c r="R107" s="11">
        <v>1</v>
      </c>
      <c r="S107" s="11">
        <v>1</v>
      </c>
      <c r="T107" s="11">
        <v>1</v>
      </c>
      <c r="U107" s="11">
        <v>0</v>
      </c>
      <c r="V107" s="11">
        <v>1</v>
      </c>
      <c r="W107" s="11">
        <v>1</v>
      </c>
      <c r="X107" s="11">
        <v>0</v>
      </c>
      <c r="Y107" s="11">
        <v>0</v>
      </c>
      <c r="Z107" s="11">
        <v>1</v>
      </c>
      <c r="AA107" s="11">
        <v>1</v>
      </c>
      <c r="AB107" s="11">
        <v>1</v>
      </c>
      <c r="AC107" s="11">
        <v>1</v>
      </c>
      <c r="AD107" s="11">
        <v>0</v>
      </c>
      <c r="AE107" s="11">
        <v>1</v>
      </c>
      <c r="AF107" s="11">
        <v>1</v>
      </c>
    </row>
    <row r="108" spans="1:32" ht="51.75" customHeight="1" x14ac:dyDescent="0.25">
      <c r="A108" s="195"/>
      <c r="B108" s="158" t="s">
        <v>281</v>
      </c>
      <c r="C108" s="159"/>
      <c r="D108" s="11">
        <v>1</v>
      </c>
      <c r="E108" s="11">
        <v>0</v>
      </c>
      <c r="F108" s="11">
        <v>0</v>
      </c>
      <c r="G108" s="11">
        <v>0</v>
      </c>
      <c r="H108" s="11">
        <v>1</v>
      </c>
      <c r="I108" s="11">
        <v>0</v>
      </c>
      <c r="J108" s="11">
        <v>0</v>
      </c>
      <c r="K108" s="11">
        <v>0</v>
      </c>
      <c r="L108" s="11">
        <v>0</v>
      </c>
      <c r="M108" s="11">
        <v>0</v>
      </c>
      <c r="N108" s="11">
        <v>0</v>
      </c>
      <c r="O108" s="11">
        <v>1</v>
      </c>
      <c r="P108" s="11">
        <v>0</v>
      </c>
      <c r="Q108" s="11">
        <v>0</v>
      </c>
      <c r="R108" s="11">
        <v>1</v>
      </c>
      <c r="S108" s="11">
        <v>0</v>
      </c>
      <c r="T108" s="11">
        <v>1</v>
      </c>
      <c r="U108" s="11">
        <v>0</v>
      </c>
      <c r="V108" s="11">
        <v>1</v>
      </c>
      <c r="W108" s="11">
        <v>0</v>
      </c>
      <c r="X108" s="11">
        <v>1</v>
      </c>
      <c r="Y108" s="11">
        <v>1</v>
      </c>
      <c r="Z108" s="11">
        <v>1</v>
      </c>
      <c r="AA108" s="11">
        <v>1</v>
      </c>
      <c r="AB108" s="11">
        <v>1</v>
      </c>
      <c r="AC108" s="11">
        <v>1</v>
      </c>
      <c r="AD108" s="11">
        <v>1</v>
      </c>
      <c r="AE108" s="11">
        <v>1</v>
      </c>
      <c r="AF108" s="11">
        <v>1</v>
      </c>
    </row>
    <row r="109" spans="1:32" s="8" customFormat="1" ht="21.9" customHeight="1" x14ac:dyDescent="0.25">
      <c r="A109" s="195"/>
      <c r="B109" s="113" t="s">
        <v>282</v>
      </c>
      <c r="C109" s="117"/>
      <c r="D109" s="13" t="s">
        <v>4</v>
      </c>
      <c r="E109" s="13" t="s">
        <v>4</v>
      </c>
      <c r="F109" s="13" t="s">
        <v>4</v>
      </c>
      <c r="G109" s="13" t="s">
        <v>4</v>
      </c>
      <c r="H109" s="13" t="s">
        <v>4</v>
      </c>
      <c r="I109" s="13" t="s">
        <v>4</v>
      </c>
      <c r="J109" s="13" t="s">
        <v>4</v>
      </c>
      <c r="K109" s="13" t="s">
        <v>4</v>
      </c>
      <c r="L109" s="13" t="s">
        <v>4</v>
      </c>
      <c r="M109" s="13" t="s">
        <v>4</v>
      </c>
      <c r="N109" s="13" t="s">
        <v>4</v>
      </c>
      <c r="O109" s="13" t="s">
        <v>4</v>
      </c>
      <c r="P109" s="13" t="s">
        <v>4</v>
      </c>
      <c r="Q109" s="13" t="s">
        <v>4</v>
      </c>
      <c r="R109" s="13" t="s">
        <v>4</v>
      </c>
      <c r="S109" s="13" t="s">
        <v>4</v>
      </c>
      <c r="T109" s="13" t="s">
        <v>4</v>
      </c>
      <c r="U109" s="13" t="s">
        <v>4</v>
      </c>
      <c r="V109" s="13" t="s">
        <v>4</v>
      </c>
      <c r="W109" s="13" t="s">
        <v>4</v>
      </c>
      <c r="X109" s="13" t="s">
        <v>4</v>
      </c>
      <c r="Y109" s="13" t="s">
        <v>4</v>
      </c>
      <c r="Z109" s="13" t="s">
        <v>4</v>
      </c>
      <c r="AA109" s="13" t="s">
        <v>4</v>
      </c>
      <c r="AB109" s="13" t="s">
        <v>4</v>
      </c>
      <c r="AC109" s="13" t="s">
        <v>4</v>
      </c>
      <c r="AD109" s="13" t="s">
        <v>4</v>
      </c>
      <c r="AE109" s="13" t="s">
        <v>4</v>
      </c>
      <c r="AF109" s="13" t="s">
        <v>4</v>
      </c>
    </row>
    <row r="110" spans="1:32" ht="51" customHeight="1" x14ac:dyDescent="0.25">
      <c r="A110" s="195"/>
      <c r="B110" s="158" t="s">
        <v>283</v>
      </c>
      <c r="C110" s="159"/>
      <c r="D110" s="11" t="s">
        <v>451</v>
      </c>
      <c r="E110" s="11">
        <v>1</v>
      </c>
      <c r="F110" s="11">
        <v>1</v>
      </c>
      <c r="G110" s="11" t="s">
        <v>451</v>
      </c>
      <c r="H110" s="11" t="s">
        <v>451</v>
      </c>
      <c r="I110" s="11" t="s">
        <v>451</v>
      </c>
      <c r="J110" s="11" t="s">
        <v>451</v>
      </c>
      <c r="K110" s="11" t="s">
        <v>451</v>
      </c>
      <c r="L110" s="11" t="s">
        <v>451</v>
      </c>
      <c r="M110" s="11" t="s">
        <v>451</v>
      </c>
      <c r="N110" s="11" t="s">
        <v>451</v>
      </c>
      <c r="O110" s="11" t="s">
        <v>451</v>
      </c>
      <c r="P110" s="11" t="s">
        <v>451</v>
      </c>
      <c r="Q110" s="11" t="s">
        <v>451</v>
      </c>
      <c r="R110" s="11" t="s">
        <v>451</v>
      </c>
      <c r="S110" s="11" t="s">
        <v>451</v>
      </c>
      <c r="T110" s="11" t="s">
        <v>451</v>
      </c>
      <c r="U110" s="11" t="s">
        <v>451</v>
      </c>
      <c r="V110" s="11" t="s">
        <v>451</v>
      </c>
      <c r="W110" s="11" t="s">
        <v>451</v>
      </c>
      <c r="X110" s="11" t="s">
        <v>451</v>
      </c>
      <c r="Y110" s="11" t="s">
        <v>451</v>
      </c>
      <c r="Z110" s="11" t="s">
        <v>451</v>
      </c>
      <c r="AA110" s="11" t="s">
        <v>451</v>
      </c>
      <c r="AB110" s="11" t="s">
        <v>451</v>
      </c>
      <c r="AC110" s="11" t="s">
        <v>451</v>
      </c>
      <c r="AD110" s="11" t="s">
        <v>451</v>
      </c>
      <c r="AE110" s="11" t="s">
        <v>451</v>
      </c>
      <c r="AF110" s="11" t="s">
        <v>451</v>
      </c>
    </row>
    <row r="111" spans="1:32" ht="143.25" customHeight="1" x14ac:dyDescent="0.25">
      <c r="A111" s="195"/>
      <c r="B111" s="158" t="s">
        <v>284</v>
      </c>
      <c r="C111" s="159"/>
      <c r="D111" s="11">
        <v>0</v>
      </c>
      <c r="E111" s="11">
        <v>1</v>
      </c>
      <c r="F111" s="11" t="s">
        <v>451</v>
      </c>
      <c r="G111" s="11" t="s">
        <v>451</v>
      </c>
      <c r="H111" s="11">
        <v>0</v>
      </c>
      <c r="I111" s="11" t="s">
        <v>451</v>
      </c>
      <c r="J111" s="11">
        <v>0</v>
      </c>
      <c r="K111" s="11" t="s">
        <v>451</v>
      </c>
      <c r="L111" s="11" t="s">
        <v>451</v>
      </c>
      <c r="M111" s="11">
        <v>1</v>
      </c>
      <c r="N111" s="11">
        <v>1</v>
      </c>
      <c r="O111" s="11">
        <v>1</v>
      </c>
      <c r="P111" s="11">
        <v>1</v>
      </c>
      <c r="Q111" s="11">
        <v>0</v>
      </c>
      <c r="R111" s="11">
        <v>1</v>
      </c>
      <c r="S111" s="11">
        <v>1</v>
      </c>
      <c r="T111" s="11">
        <v>1</v>
      </c>
      <c r="U111" s="11">
        <v>1</v>
      </c>
      <c r="V111" s="11">
        <v>0</v>
      </c>
      <c r="W111" s="11">
        <v>1</v>
      </c>
      <c r="X111" s="11">
        <v>1</v>
      </c>
      <c r="Y111" s="11">
        <v>1</v>
      </c>
      <c r="Z111" s="11">
        <v>1</v>
      </c>
      <c r="AA111" s="11">
        <v>1</v>
      </c>
      <c r="AB111" s="11" t="s">
        <v>451</v>
      </c>
      <c r="AC111" s="11" t="s">
        <v>451</v>
      </c>
      <c r="AD111" s="11" t="s">
        <v>451</v>
      </c>
      <c r="AE111" s="11" t="s">
        <v>451</v>
      </c>
      <c r="AF111" s="11" t="s">
        <v>451</v>
      </c>
    </row>
    <row r="112" spans="1:32" s="8" customFormat="1" ht="21.9" customHeight="1" x14ac:dyDescent="0.25">
      <c r="A112" s="195"/>
      <c r="B112" s="113" t="s">
        <v>285</v>
      </c>
      <c r="C112" s="117"/>
      <c r="D112" s="13" t="s">
        <v>4</v>
      </c>
      <c r="E112" s="13" t="s">
        <v>4</v>
      </c>
      <c r="F112" s="13" t="s">
        <v>4</v>
      </c>
      <c r="G112" s="13" t="s">
        <v>4</v>
      </c>
      <c r="H112" s="13" t="s">
        <v>4</v>
      </c>
      <c r="I112" s="13" t="s">
        <v>4</v>
      </c>
      <c r="J112" s="13" t="s">
        <v>4</v>
      </c>
      <c r="K112" s="13" t="s">
        <v>4</v>
      </c>
      <c r="L112" s="13" t="s">
        <v>4</v>
      </c>
      <c r="M112" s="13" t="s">
        <v>4</v>
      </c>
      <c r="N112" s="13" t="s">
        <v>4</v>
      </c>
      <c r="O112" s="13" t="s">
        <v>4</v>
      </c>
      <c r="P112" s="13" t="s">
        <v>4</v>
      </c>
      <c r="Q112" s="13" t="s">
        <v>4</v>
      </c>
      <c r="R112" s="13" t="s">
        <v>4</v>
      </c>
      <c r="S112" s="13" t="s">
        <v>4</v>
      </c>
      <c r="T112" s="13" t="s">
        <v>4</v>
      </c>
      <c r="U112" s="13" t="s">
        <v>4</v>
      </c>
      <c r="V112" s="13" t="s">
        <v>4</v>
      </c>
      <c r="W112" s="13" t="s">
        <v>4</v>
      </c>
      <c r="X112" s="13" t="s">
        <v>4</v>
      </c>
      <c r="Y112" s="13" t="s">
        <v>4</v>
      </c>
      <c r="Z112" s="13" t="s">
        <v>4</v>
      </c>
      <c r="AA112" s="13" t="s">
        <v>4</v>
      </c>
      <c r="AB112" s="13" t="s">
        <v>4</v>
      </c>
      <c r="AC112" s="13" t="s">
        <v>4</v>
      </c>
      <c r="AD112" s="13" t="s">
        <v>4</v>
      </c>
      <c r="AE112" s="13" t="s">
        <v>4</v>
      </c>
      <c r="AF112" s="13" t="s">
        <v>4</v>
      </c>
    </row>
    <row r="113" spans="1:32" ht="21.9" customHeight="1" x14ac:dyDescent="0.25">
      <c r="A113" s="195"/>
      <c r="B113" s="158" t="s">
        <v>286</v>
      </c>
      <c r="C113" s="159"/>
      <c r="D113" s="11">
        <v>1</v>
      </c>
      <c r="E113" s="11">
        <v>1</v>
      </c>
      <c r="F113" s="11">
        <v>1</v>
      </c>
      <c r="G113" s="11">
        <v>1</v>
      </c>
      <c r="H113" s="11">
        <v>1</v>
      </c>
      <c r="I113" s="11">
        <v>1</v>
      </c>
      <c r="J113" s="11">
        <v>1</v>
      </c>
      <c r="K113" s="11">
        <v>1</v>
      </c>
      <c r="L113" s="11">
        <v>1</v>
      </c>
      <c r="M113" s="11">
        <v>1</v>
      </c>
      <c r="N113" s="11">
        <v>1</v>
      </c>
      <c r="O113" s="11">
        <v>0</v>
      </c>
      <c r="P113" s="11">
        <v>1</v>
      </c>
      <c r="Q113" s="11">
        <v>1</v>
      </c>
      <c r="R113" s="11">
        <v>1</v>
      </c>
      <c r="S113" s="11">
        <v>1</v>
      </c>
      <c r="T113" s="11">
        <v>1</v>
      </c>
      <c r="U113" s="11">
        <v>1</v>
      </c>
      <c r="V113" s="11">
        <v>1</v>
      </c>
      <c r="W113" s="11">
        <v>1</v>
      </c>
      <c r="X113" s="11">
        <v>1</v>
      </c>
      <c r="Y113" s="11">
        <v>1</v>
      </c>
      <c r="Z113" s="11">
        <v>1</v>
      </c>
      <c r="AA113" s="11">
        <v>1</v>
      </c>
      <c r="AB113" s="11">
        <v>1</v>
      </c>
      <c r="AC113" s="11">
        <v>1</v>
      </c>
      <c r="AD113" s="11">
        <v>1</v>
      </c>
      <c r="AE113" s="11">
        <v>1</v>
      </c>
      <c r="AF113" s="11">
        <v>1</v>
      </c>
    </row>
    <row r="114" spans="1:32" s="8" customFormat="1" ht="21.9" customHeight="1" x14ac:dyDescent="0.25">
      <c r="A114" s="195"/>
      <c r="B114" s="113" t="s">
        <v>287</v>
      </c>
      <c r="C114" s="117"/>
      <c r="D114" s="13" t="s">
        <v>4</v>
      </c>
      <c r="E114" s="13" t="s">
        <v>4</v>
      </c>
      <c r="F114" s="13" t="s">
        <v>4</v>
      </c>
      <c r="G114" s="13" t="s">
        <v>4</v>
      </c>
      <c r="H114" s="13" t="s">
        <v>4</v>
      </c>
      <c r="I114" s="13" t="s">
        <v>4</v>
      </c>
      <c r="J114" s="13" t="s">
        <v>4</v>
      </c>
      <c r="K114" s="13" t="s">
        <v>4</v>
      </c>
      <c r="L114" s="13" t="s">
        <v>4</v>
      </c>
      <c r="M114" s="13" t="s">
        <v>4</v>
      </c>
      <c r="N114" s="13" t="s">
        <v>4</v>
      </c>
      <c r="O114" s="13" t="s">
        <v>4</v>
      </c>
      <c r="P114" s="13" t="s">
        <v>4</v>
      </c>
      <c r="Q114" s="13" t="s">
        <v>4</v>
      </c>
      <c r="R114" s="13" t="s">
        <v>4</v>
      </c>
      <c r="S114" s="13" t="s">
        <v>4</v>
      </c>
      <c r="T114" s="13" t="s">
        <v>4</v>
      </c>
      <c r="U114" s="13" t="s">
        <v>4</v>
      </c>
      <c r="V114" s="13" t="s">
        <v>4</v>
      </c>
      <c r="W114" s="13" t="s">
        <v>4</v>
      </c>
      <c r="X114" s="13" t="s">
        <v>4</v>
      </c>
      <c r="Y114" s="13" t="s">
        <v>4</v>
      </c>
      <c r="Z114" s="13" t="s">
        <v>4</v>
      </c>
      <c r="AA114" s="13" t="s">
        <v>4</v>
      </c>
      <c r="AB114" s="13" t="s">
        <v>4</v>
      </c>
      <c r="AC114" s="13" t="s">
        <v>4</v>
      </c>
      <c r="AD114" s="13" t="s">
        <v>4</v>
      </c>
      <c r="AE114" s="13" t="s">
        <v>4</v>
      </c>
      <c r="AF114" s="13" t="s">
        <v>4</v>
      </c>
    </row>
    <row r="115" spans="1:32" ht="21.9" customHeight="1" x14ac:dyDescent="0.25">
      <c r="A115" s="195"/>
      <c r="B115" s="158" t="s">
        <v>288</v>
      </c>
      <c r="C115" s="159"/>
      <c r="D115" s="11">
        <v>1</v>
      </c>
      <c r="E115" s="11">
        <v>1</v>
      </c>
      <c r="F115" s="11">
        <v>1</v>
      </c>
      <c r="G115" s="11">
        <v>1</v>
      </c>
      <c r="H115" s="11">
        <v>1</v>
      </c>
      <c r="I115" s="11">
        <v>1</v>
      </c>
      <c r="J115" s="11">
        <v>1</v>
      </c>
      <c r="K115" s="11">
        <v>1</v>
      </c>
      <c r="L115" s="11">
        <v>1</v>
      </c>
      <c r="M115" s="11">
        <v>1</v>
      </c>
      <c r="N115" s="11">
        <v>1</v>
      </c>
      <c r="O115" s="11">
        <v>1</v>
      </c>
      <c r="P115" s="11">
        <v>1</v>
      </c>
      <c r="Q115" s="11">
        <v>1</v>
      </c>
      <c r="R115" s="11">
        <v>1</v>
      </c>
      <c r="S115" s="11">
        <v>1</v>
      </c>
      <c r="T115" s="11">
        <v>1</v>
      </c>
      <c r="U115" s="11">
        <v>1</v>
      </c>
      <c r="V115" s="11">
        <v>1</v>
      </c>
      <c r="W115" s="11">
        <v>1</v>
      </c>
      <c r="X115" s="11">
        <v>1</v>
      </c>
      <c r="Y115" s="11">
        <v>1</v>
      </c>
      <c r="Z115" s="11">
        <v>1</v>
      </c>
      <c r="AA115" s="11">
        <v>1</v>
      </c>
      <c r="AB115" s="11">
        <v>1</v>
      </c>
      <c r="AC115" s="11">
        <v>1</v>
      </c>
      <c r="AD115" s="11">
        <v>1</v>
      </c>
      <c r="AE115" s="11">
        <v>1</v>
      </c>
      <c r="AF115" s="11">
        <v>1</v>
      </c>
    </row>
    <row r="116" spans="1:32" ht="21.9" customHeight="1" x14ac:dyDescent="0.25">
      <c r="A116" s="195"/>
      <c r="B116" s="158" t="s">
        <v>289</v>
      </c>
      <c r="C116" s="159"/>
      <c r="D116" s="11">
        <v>1</v>
      </c>
      <c r="E116" s="11">
        <v>1</v>
      </c>
      <c r="F116" s="11">
        <v>1</v>
      </c>
      <c r="G116" s="11">
        <v>1</v>
      </c>
      <c r="H116" s="11">
        <v>1</v>
      </c>
      <c r="I116" s="11">
        <v>1</v>
      </c>
      <c r="J116" s="11">
        <v>1</v>
      </c>
      <c r="K116" s="11">
        <v>0</v>
      </c>
      <c r="L116" s="11">
        <v>1</v>
      </c>
      <c r="M116" s="11" t="s">
        <v>451</v>
      </c>
      <c r="N116" s="11" t="s">
        <v>451</v>
      </c>
      <c r="O116" s="11" t="s">
        <v>451</v>
      </c>
      <c r="P116" s="11" t="s">
        <v>451</v>
      </c>
      <c r="Q116" s="11" t="s">
        <v>451</v>
      </c>
      <c r="R116" s="11" t="s">
        <v>451</v>
      </c>
      <c r="S116" s="11" t="s">
        <v>451</v>
      </c>
      <c r="T116" s="11" t="s">
        <v>451</v>
      </c>
      <c r="U116" s="11" t="s">
        <v>451</v>
      </c>
      <c r="V116" s="11" t="s">
        <v>451</v>
      </c>
      <c r="W116" s="11" t="s">
        <v>451</v>
      </c>
      <c r="X116" s="11" t="s">
        <v>451</v>
      </c>
      <c r="Y116" s="11" t="s">
        <v>451</v>
      </c>
      <c r="Z116" s="11" t="s">
        <v>451</v>
      </c>
      <c r="AA116" s="11" t="s">
        <v>451</v>
      </c>
      <c r="AB116" s="11" t="s">
        <v>451</v>
      </c>
      <c r="AC116" s="11" t="s">
        <v>451</v>
      </c>
      <c r="AD116" s="11" t="s">
        <v>451</v>
      </c>
      <c r="AE116" s="11" t="s">
        <v>451</v>
      </c>
      <c r="AF116" s="11" t="s">
        <v>451</v>
      </c>
    </row>
    <row r="117" spans="1:32" ht="160.5" customHeight="1" x14ac:dyDescent="0.25">
      <c r="A117" s="195"/>
      <c r="B117" s="158" t="s">
        <v>290</v>
      </c>
      <c r="C117" s="159"/>
      <c r="D117" s="11">
        <v>1</v>
      </c>
      <c r="E117" s="11">
        <v>1</v>
      </c>
      <c r="F117" s="11">
        <v>1</v>
      </c>
      <c r="G117" s="11">
        <v>1</v>
      </c>
      <c r="H117" s="11">
        <v>1</v>
      </c>
      <c r="I117" s="11">
        <v>1</v>
      </c>
      <c r="J117" s="11">
        <v>1</v>
      </c>
      <c r="K117" s="11">
        <v>1</v>
      </c>
      <c r="L117" s="11">
        <v>1</v>
      </c>
      <c r="M117" s="11">
        <v>1</v>
      </c>
      <c r="N117" s="11">
        <v>1</v>
      </c>
      <c r="O117" s="11">
        <v>0</v>
      </c>
      <c r="P117" s="11">
        <v>1</v>
      </c>
      <c r="Q117" s="11">
        <v>1</v>
      </c>
      <c r="R117" s="11">
        <v>0.5</v>
      </c>
      <c r="S117" s="11">
        <v>1</v>
      </c>
      <c r="T117" s="11">
        <v>1</v>
      </c>
      <c r="U117" s="11">
        <v>1</v>
      </c>
      <c r="V117" s="11">
        <v>1</v>
      </c>
      <c r="W117" s="11">
        <v>1</v>
      </c>
      <c r="X117" s="11">
        <v>1</v>
      </c>
      <c r="Y117" s="11">
        <v>1</v>
      </c>
      <c r="Z117" s="11">
        <v>1</v>
      </c>
      <c r="AA117" s="11">
        <v>1</v>
      </c>
      <c r="AB117" s="11">
        <v>1</v>
      </c>
      <c r="AC117" s="11">
        <v>1</v>
      </c>
      <c r="AD117" s="11">
        <v>1</v>
      </c>
      <c r="AE117" s="11">
        <v>1</v>
      </c>
      <c r="AF117" s="11">
        <v>1</v>
      </c>
    </row>
    <row r="118" spans="1:32" ht="34.5" customHeight="1" x14ac:dyDescent="0.25">
      <c r="A118" s="196"/>
      <c r="B118" s="158" t="s">
        <v>291</v>
      </c>
      <c r="C118" s="159"/>
      <c r="D118" s="11">
        <v>0</v>
      </c>
      <c r="E118" s="11">
        <v>1</v>
      </c>
      <c r="F118" s="11">
        <v>0</v>
      </c>
      <c r="G118" s="11">
        <v>1</v>
      </c>
      <c r="H118" s="11">
        <v>1</v>
      </c>
      <c r="I118" s="11">
        <v>1</v>
      </c>
      <c r="J118" s="11">
        <v>1</v>
      </c>
      <c r="K118" s="11">
        <v>1</v>
      </c>
      <c r="L118" s="11">
        <v>0</v>
      </c>
      <c r="M118" s="11">
        <v>1</v>
      </c>
      <c r="N118" s="11" t="s">
        <v>451</v>
      </c>
      <c r="O118" s="11">
        <v>1</v>
      </c>
      <c r="P118" s="11">
        <v>1</v>
      </c>
      <c r="Q118" s="11">
        <v>1</v>
      </c>
      <c r="R118" s="11">
        <v>0.5</v>
      </c>
      <c r="S118" s="11">
        <v>1</v>
      </c>
      <c r="T118" s="11">
        <v>0</v>
      </c>
      <c r="U118" s="11">
        <v>1</v>
      </c>
      <c r="V118" s="11">
        <v>1</v>
      </c>
      <c r="W118" s="11">
        <v>1</v>
      </c>
      <c r="X118" s="11">
        <v>1</v>
      </c>
      <c r="Y118" s="11">
        <v>1</v>
      </c>
      <c r="Z118" s="11">
        <v>1</v>
      </c>
      <c r="AA118" s="11">
        <v>1</v>
      </c>
      <c r="AB118" s="11">
        <v>1</v>
      </c>
      <c r="AC118" s="11">
        <v>1</v>
      </c>
      <c r="AD118" s="11">
        <v>1</v>
      </c>
      <c r="AE118" s="11">
        <v>1</v>
      </c>
      <c r="AF118" s="11">
        <v>0</v>
      </c>
    </row>
    <row r="119" spans="1:32" s="62" customFormat="1" ht="33" hidden="1" customHeight="1" x14ac:dyDescent="0.25">
      <c r="A119" s="59"/>
      <c r="B119" s="60" t="s">
        <v>67</v>
      </c>
      <c r="C119" s="61"/>
      <c r="D119" s="67">
        <f t="shared" ref="D119:Q119" si="20">SUM(D35:D118)</f>
        <v>33</v>
      </c>
      <c r="E119" s="67">
        <f t="shared" si="20"/>
        <v>48</v>
      </c>
      <c r="F119" s="67">
        <f t="shared" si="20"/>
        <v>42</v>
      </c>
      <c r="G119" s="67">
        <f t="shared" si="20"/>
        <v>44</v>
      </c>
      <c r="H119" s="67">
        <f t="shared" si="20"/>
        <v>50</v>
      </c>
      <c r="I119" s="67">
        <f t="shared" si="20"/>
        <v>42</v>
      </c>
      <c r="J119" s="67">
        <f t="shared" si="20"/>
        <v>44</v>
      </c>
      <c r="K119" s="67">
        <f t="shared" si="20"/>
        <v>46</v>
      </c>
      <c r="L119" s="67">
        <f t="shared" si="20"/>
        <v>41</v>
      </c>
      <c r="M119" s="67">
        <f t="shared" si="20"/>
        <v>41</v>
      </c>
      <c r="N119" s="67">
        <f t="shared" si="20"/>
        <v>39</v>
      </c>
      <c r="O119" s="67">
        <f t="shared" si="20"/>
        <v>35</v>
      </c>
      <c r="P119" s="67">
        <f t="shared" si="20"/>
        <v>42</v>
      </c>
      <c r="Q119" s="67">
        <f t="shared" si="20"/>
        <v>39</v>
      </c>
      <c r="R119" s="67">
        <f t="shared" ref="R119:AF119" si="21">SUM(R35:R118)</f>
        <v>39</v>
      </c>
      <c r="S119" s="67">
        <f t="shared" si="21"/>
        <v>39</v>
      </c>
      <c r="T119" s="67">
        <f t="shared" si="21"/>
        <v>36</v>
      </c>
      <c r="U119" s="67">
        <f t="shared" si="21"/>
        <v>36</v>
      </c>
      <c r="V119" s="67">
        <f t="shared" si="21"/>
        <v>40</v>
      </c>
      <c r="W119" s="67">
        <f t="shared" si="21"/>
        <v>42</v>
      </c>
      <c r="X119" s="67">
        <f t="shared" si="21"/>
        <v>39</v>
      </c>
      <c r="Y119" s="67">
        <f t="shared" si="21"/>
        <v>39</v>
      </c>
      <c r="Z119" s="67">
        <f t="shared" si="21"/>
        <v>39</v>
      </c>
      <c r="AA119" s="67">
        <f t="shared" si="21"/>
        <v>41</v>
      </c>
      <c r="AB119" s="67">
        <f t="shared" si="21"/>
        <v>42</v>
      </c>
      <c r="AC119" s="67">
        <f t="shared" si="21"/>
        <v>45</v>
      </c>
      <c r="AD119" s="67">
        <f t="shared" si="21"/>
        <v>31</v>
      </c>
      <c r="AE119" s="67">
        <f t="shared" si="21"/>
        <v>40</v>
      </c>
      <c r="AF119" s="67">
        <f t="shared" si="21"/>
        <v>43</v>
      </c>
    </row>
    <row r="120" spans="1:32" s="62" customFormat="1" ht="24" hidden="1" customHeight="1" x14ac:dyDescent="0.25">
      <c r="A120" s="59"/>
      <c r="B120" s="60" t="s">
        <v>68</v>
      </c>
      <c r="C120" s="61"/>
      <c r="D120" s="67">
        <f t="shared" ref="D120:Q120" si="22">COUNT(D35:D118)</f>
        <v>54</v>
      </c>
      <c r="E120" s="67">
        <f t="shared" si="22"/>
        <v>55</v>
      </c>
      <c r="F120" s="67">
        <f t="shared" si="22"/>
        <v>54</v>
      </c>
      <c r="G120" s="67">
        <f t="shared" si="22"/>
        <v>53</v>
      </c>
      <c r="H120" s="67">
        <f t="shared" si="22"/>
        <v>54</v>
      </c>
      <c r="I120" s="67">
        <f t="shared" si="22"/>
        <v>53</v>
      </c>
      <c r="J120" s="67">
        <f t="shared" si="22"/>
        <v>54</v>
      </c>
      <c r="K120" s="67">
        <f t="shared" si="22"/>
        <v>53</v>
      </c>
      <c r="L120" s="67">
        <f t="shared" si="22"/>
        <v>53</v>
      </c>
      <c r="M120" s="67">
        <f t="shared" si="22"/>
        <v>43</v>
      </c>
      <c r="N120" s="67">
        <f t="shared" si="22"/>
        <v>42</v>
      </c>
      <c r="O120" s="67">
        <f t="shared" si="22"/>
        <v>43</v>
      </c>
      <c r="P120" s="67">
        <f t="shared" si="22"/>
        <v>43</v>
      </c>
      <c r="Q120" s="67">
        <f t="shared" si="22"/>
        <v>43</v>
      </c>
      <c r="R120" s="67">
        <f t="shared" ref="R120:AF120" si="23">COUNT(R35:R118)</f>
        <v>43</v>
      </c>
      <c r="S120" s="67">
        <f t="shared" si="23"/>
        <v>43</v>
      </c>
      <c r="T120" s="67">
        <f t="shared" si="23"/>
        <v>43</v>
      </c>
      <c r="U120" s="67">
        <f t="shared" si="23"/>
        <v>43</v>
      </c>
      <c r="V120" s="67">
        <f t="shared" si="23"/>
        <v>43</v>
      </c>
      <c r="W120" s="67">
        <f t="shared" si="23"/>
        <v>43</v>
      </c>
      <c r="X120" s="67">
        <f t="shared" si="23"/>
        <v>43</v>
      </c>
      <c r="Y120" s="67">
        <f t="shared" si="23"/>
        <v>43</v>
      </c>
      <c r="Z120" s="67">
        <f t="shared" si="23"/>
        <v>43</v>
      </c>
      <c r="AA120" s="67">
        <f t="shared" si="23"/>
        <v>43</v>
      </c>
      <c r="AB120" s="67">
        <f t="shared" si="23"/>
        <v>47</v>
      </c>
      <c r="AC120" s="67">
        <f t="shared" si="23"/>
        <v>47</v>
      </c>
      <c r="AD120" s="67">
        <f t="shared" si="23"/>
        <v>42</v>
      </c>
      <c r="AE120" s="67">
        <f t="shared" si="23"/>
        <v>43</v>
      </c>
      <c r="AF120" s="67">
        <f t="shared" si="23"/>
        <v>48</v>
      </c>
    </row>
    <row r="121" spans="1:32" s="72" customFormat="1" ht="31.5" customHeight="1" x14ac:dyDescent="0.25">
      <c r="A121" s="19" t="s">
        <v>14</v>
      </c>
      <c r="B121" s="180" t="s">
        <v>15</v>
      </c>
      <c r="C121" s="181"/>
      <c r="D121" s="71">
        <f t="shared" ref="D121:Q121" si="24">ROUND(IF(SUM(D123:D127)=0,0,IF(SUM(D123:D127)=1,30,IF(SUM(D123:D127)=2,60,IF(SUM(D123:D127)=3,90,100)))),0)</f>
        <v>90</v>
      </c>
      <c r="E121" s="71">
        <f t="shared" si="24"/>
        <v>100</v>
      </c>
      <c r="F121" s="71">
        <f t="shared" si="24"/>
        <v>100</v>
      </c>
      <c r="G121" s="71">
        <f t="shared" si="24"/>
        <v>100</v>
      </c>
      <c r="H121" s="71">
        <f t="shared" si="24"/>
        <v>90</v>
      </c>
      <c r="I121" s="71">
        <f t="shared" si="24"/>
        <v>90</v>
      </c>
      <c r="J121" s="71">
        <f t="shared" si="24"/>
        <v>90</v>
      </c>
      <c r="K121" s="71">
        <f t="shared" si="24"/>
        <v>100</v>
      </c>
      <c r="L121" s="71">
        <f t="shared" si="24"/>
        <v>90</v>
      </c>
      <c r="M121" s="71">
        <f t="shared" si="24"/>
        <v>100</v>
      </c>
      <c r="N121" s="71">
        <f t="shared" si="24"/>
        <v>90</v>
      </c>
      <c r="O121" s="71">
        <f t="shared" si="24"/>
        <v>90</v>
      </c>
      <c r="P121" s="71">
        <f t="shared" si="24"/>
        <v>90</v>
      </c>
      <c r="Q121" s="71">
        <f t="shared" si="24"/>
        <v>100</v>
      </c>
      <c r="R121" s="71">
        <f t="shared" ref="R121:AF121" si="25">ROUND(IF(SUM(R123:R127)=0,0,IF(SUM(R123:R127)=1,30,IF(SUM(R123:R127)=2,60,IF(SUM(R123:R127)=3,90,100)))),0)</f>
        <v>90</v>
      </c>
      <c r="S121" s="71">
        <f t="shared" si="25"/>
        <v>100</v>
      </c>
      <c r="T121" s="71">
        <f t="shared" si="25"/>
        <v>100</v>
      </c>
      <c r="U121" s="71">
        <f t="shared" si="25"/>
        <v>90</v>
      </c>
      <c r="V121" s="71">
        <f t="shared" si="25"/>
        <v>100</v>
      </c>
      <c r="W121" s="71">
        <f t="shared" si="25"/>
        <v>90</v>
      </c>
      <c r="X121" s="71">
        <f t="shared" si="25"/>
        <v>100</v>
      </c>
      <c r="Y121" s="71">
        <f t="shared" si="25"/>
        <v>100</v>
      </c>
      <c r="Z121" s="71">
        <f t="shared" si="25"/>
        <v>90</v>
      </c>
      <c r="AA121" s="71">
        <f t="shared" si="25"/>
        <v>90</v>
      </c>
      <c r="AB121" s="71">
        <f t="shared" si="25"/>
        <v>90</v>
      </c>
      <c r="AC121" s="71">
        <f t="shared" si="25"/>
        <v>100</v>
      </c>
      <c r="AD121" s="71">
        <f t="shared" si="25"/>
        <v>90</v>
      </c>
      <c r="AE121" s="71">
        <f t="shared" si="25"/>
        <v>90</v>
      </c>
      <c r="AF121" s="71">
        <f t="shared" si="25"/>
        <v>100</v>
      </c>
    </row>
    <row r="122" spans="1:32" s="72" customFormat="1" ht="24" hidden="1" customHeight="1" x14ac:dyDescent="0.25">
      <c r="A122" s="19"/>
      <c r="B122" s="110"/>
      <c r="C122" s="110"/>
      <c r="D122" s="83">
        <f t="shared" ref="D122:Q122" si="26">SUM(D123:D127)</f>
        <v>3</v>
      </c>
      <c r="E122" s="83">
        <f t="shared" si="26"/>
        <v>4</v>
      </c>
      <c r="F122" s="83">
        <f t="shared" si="26"/>
        <v>4</v>
      </c>
      <c r="G122" s="83">
        <f t="shared" si="26"/>
        <v>4</v>
      </c>
      <c r="H122" s="83">
        <f t="shared" si="26"/>
        <v>3</v>
      </c>
      <c r="I122" s="83">
        <f t="shared" si="26"/>
        <v>3</v>
      </c>
      <c r="J122" s="83">
        <f t="shared" si="26"/>
        <v>3</v>
      </c>
      <c r="K122" s="83">
        <f t="shared" si="26"/>
        <v>4</v>
      </c>
      <c r="L122" s="83">
        <f t="shared" si="26"/>
        <v>3</v>
      </c>
      <c r="M122" s="83">
        <f t="shared" si="26"/>
        <v>4</v>
      </c>
      <c r="N122" s="83">
        <f t="shared" si="26"/>
        <v>3</v>
      </c>
      <c r="O122" s="83">
        <f t="shared" si="26"/>
        <v>3</v>
      </c>
      <c r="P122" s="83">
        <f t="shared" si="26"/>
        <v>3</v>
      </c>
      <c r="Q122" s="83">
        <f t="shared" si="26"/>
        <v>4</v>
      </c>
      <c r="R122" s="83">
        <f t="shared" ref="R122:AF122" si="27">SUM(R123:R127)</f>
        <v>3</v>
      </c>
      <c r="S122" s="83">
        <f t="shared" si="27"/>
        <v>4</v>
      </c>
      <c r="T122" s="83">
        <f t="shared" si="27"/>
        <v>4</v>
      </c>
      <c r="U122" s="83">
        <f t="shared" si="27"/>
        <v>3</v>
      </c>
      <c r="V122" s="83">
        <f t="shared" si="27"/>
        <v>4</v>
      </c>
      <c r="W122" s="83">
        <f t="shared" si="27"/>
        <v>3</v>
      </c>
      <c r="X122" s="83">
        <f t="shared" si="27"/>
        <v>4</v>
      </c>
      <c r="Y122" s="83">
        <f t="shared" si="27"/>
        <v>4</v>
      </c>
      <c r="Z122" s="83">
        <f t="shared" si="27"/>
        <v>3</v>
      </c>
      <c r="AA122" s="83">
        <f t="shared" si="27"/>
        <v>3</v>
      </c>
      <c r="AB122" s="83">
        <f t="shared" si="27"/>
        <v>3</v>
      </c>
      <c r="AC122" s="83">
        <f t="shared" si="27"/>
        <v>4</v>
      </c>
      <c r="AD122" s="83">
        <f t="shared" si="27"/>
        <v>3</v>
      </c>
      <c r="AE122" s="83">
        <f t="shared" si="27"/>
        <v>3</v>
      </c>
      <c r="AF122" s="83">
        <f t="shared" si="27"/>
        <v>5</v>
      </c>
    </row>
    <row r="123" spans="1:32" ht="21" customHeight="1" x14ac:dyDescent="0.25">
      <c r="A123" s="189" t="s">
        <v>16</v>
      </c>
      <c r="B123" s="192" t="s">
        <v>17</v>
      </c>
      <c r="C123" s="193"/>
      <c r="D123" s="11">
        <v>1</v>
      </c>
      <c r="E123" s="11">
        <v>1</v>
      </c>
      <c r="F123" s="11">
        <v>1</v>
      </c>
      <c r="G123" s="11">
        <v>1</v>
      </c>
      <c r="H123" s="11">
        <v>1</v>
      </c>
      <c r="I123" s="11">
        <v>1</v>
      </c>
      <c r="J123" s="11">
        <v>1</v>
      </c>
      <c r="K123" s="11">
        <v>1</v>
      </c>
      <c r="L123" s="11">
        <v>1</v>
      </c>
      <c r="M123" s="11">
        <v>1</v>
      </c>
      <c r="N123" s="11">
        <v>1</v>
      </c>
      <c r="O123" s="11">
        <v>1</v>
      </c>
      <c r="P123" s="11">
        <v>1</v>
      </c>
      <c r="Q123" s="11">
        <v>1</v>
      </c>
      <c r="R123" s="11">
        <v>1</v>
      </c>
      <c r="S123" s="11">
        <v>1</v>
      </c>
      <c r="T123" s="11">
        <v>1</v>
      </c>
      <c r="U123" s="11">
        <v>1</v>
      </c>
      <c r="V123" s="11">
        <v>1</v>
      </c>
      <c r="W123" s="11">
        <v>1</v>
      </c>
      <c r="X123" s="11">
        <v>1</v>
      </c>
      <c r="Y123" s="11">
        <v>1</v>
      </c>
      <c r="Z123" s="11">
        <v>1</v>
      </c>
      <c r="AA123" s="11">
        <v>1</v>
      </c>
      <c r="AB123" s="11">
        <v>1</v>
      </c>
      <c r="AC123" s="11">
        <v>1</v>
      </c>
      <c r="AD123" s="11">
        <v>1</v>
      </c>
      <c r="AE123" s="11">
        <v>1</v>
      </c>
      <c r="AF123" s="11">
        <v>1</v>
      </c>
    </row>
    <row r="124" spans="1:32" ht="21" customHeight="1" x14ac:dyDescent="0.25">
      <c r="A124" s="190"/>
      <c r="B124" s="158" t="s">
        <v>18</v>
      </c>
      <c r="C124" s="164"/>
      <c r="D124" s="11">
        <v>1</v>
      </c>
      <c r="E124" s="11">
        <v>1</v>
      </c>
      <c r="F124" s="11">
        <v>1</v>
      </c>
      <c r="G124" s="11">
        <v>1</v>
      </c>
      <c r="H124" s="11">
        <v>1</v>
      </c>
      <c r="I124" s="11">
        <v>1</v>
      </c>
      <c r="J124" s="11">
        <v>1</v>
      </c>
      <c r="K124" s="11">
        <v>1</v>
      </c>
      <c r="L124" s="11">
        <v>1</v>
      </c>
      <c r="M124" s="11">
        <v>1</v>
      </c>
      <c r="N124" s="11">
        <v>1</v>
      </c>
      <c r="O124" s="11">
        <v>1</v>
      </c>
      <c r="P124" s="11">
        <v>1</v>
      </c>
      <c r="Q124" s="11">
        <v>1</v>
      </c>
      <c r="R124" s="11">
        <v>1</v>
      </c>
      <c r="S124" s="11">
        <v>1</v>
      </c>
      <c r="T124" s="11">
        <v>1</v>
      </c>
      <c r="U124" s="11">
        <v>1</v>
      </c>
      <c r="V124" s="11">
        <v>1</v>
      </c>
      <c r="W124" s="11">
        <v>1</v>
      </c>
      <c r="X124" s="11">
        <v>1</v>
      </c>
      <c r="Y124" s="11">
        <v>1</v>
      </c>
      <c r="Z124" s="11">
        <v>1</v>
      </c>
      <c r="AA124" s="11">
        <v>1</v>
      </c>
      <c r="AB124" s="11">
        <v>1</v>
      </c>
      <c r="AC124" s="11">
        <v>1</v>
      </c>
      <c r="AD124" s="11">
        <v>1</v>
      </c>
      <c r="AE124" s="11">
        <v>1</v>
      </c>
      <c r="AF124" s="11">
        <v>1</v>
      </c>
    </row>
    <row r="125" spans="1:32" ht="35.25" customHeight="1" x14ac:dyDescent="0.25">
      <c r="A125" s="190"/>
      <c r="B125" s="158" t="s">
        <v>19</v>
      </c>
      <c r="C125" s="164"/>
      <c r="D125" s="11">
        <v>0</v>
      </c>
      <c r="E125" s="11">
        <v>1</v>
      </c>
      <c r="F125" s="11">
        <v>1</v>
      </c>
      <c r="G125" s="11">
        <v>1</v>
      </c>
      <c r="H125" s="11">
        <v>1</v>
      </c>
      <c r="I125" s="11">
        <v>1</v>
      </c>
      <c r="J125" s="11">
        <v>1</v>
      </c>
      <c r="K125" s="11">
        <v>1</v>
      </c>
      <c r="L125" s="11">
        <v>1</v>
      </c>
      <c r="M125" s="11">
        <v>1</v>
      </c>
      <c r="N125" s="11">
        <v>1</v>
      </c>
      <c r="O125" s="11">
        <v>1</v>
      </c>
      <c r="P125" s="11">
        <v>1</v>
      </c>
      <c r="Q125" s="11">
        <v>1</v>
      </c>
      <c r="R125" s="11">
        <v>1</v>
      </c>
      <c r="S125" s="11">
        <v>1</v>
      </c>
      <c r="T125" s="11">
        <v>1</v>
      </c>
      <c r="U125" s="11">
        <v>1</v>
      </c>
      <c r="V125" s="11">
        <v>1</v>
      </c>
      <c r="W125" s="11">
        <v>1</v>
      </c>
      <c r="X125" s="11">
        <v>1</v>
      </c>
      <c r="Y125" s="11">
        <v>1</v>
      </c>
      <c r="Z125" s="11">
        <v>1</v>
      </c>
      <c r="AA125" s="11">
        <v>1</v>
      </c>
      <c r="AB125" s="11">
        <v>1</v>
      </c>
      <c r="AC125" s="11">
        <v>1</v>
      </c>
      <c r="AD125" s="11">
        <v>1</v>
      </c>
      <c r="AE125" s="11">
        <v>1</v>
      </c>
      <c r="AF125" s="11">
        <v>1</v>
      </c>
    </row>
    <row r="126" spans="1:32" ht="21" customHeight="1" x14ac:dyDescent="0.25">
      <c r="A126" s="190"/>
      <c r="B126" s="158" t="s">
        <v>20</v>
      </c>
      <c r="C126" s="164"/>
      <c r="D126" s="11">
        <v>0</v>
      </c>
      <c r="E126" s="11">
        <v>0</v>
      </c>
      <c r="F126" s="11">
        <v>0</v>
      </c>
      <c r="G126" s="11">
        <v>0</v>
      </c>
      <c r="H126" s="11">
        <v>0</v>
      </c>
      <c r="I126" s="11">
        <v>0</v>
      </c>
      <c r="J126" s="11">
        <v>0</v>
      </c>
      <c r="K126" s="11">
        <v>0</v>
      </c>
      <c r="L126" s="11">
        <v>0</v>
      </c>
      <c r="M126" s="11">
        <v>0</v>
      </c>
      <c r="N126" s="11">
        <v>0</v>
      </c>
      <c r="O126" s="11">
        <v>0</v>
      </c>
      <c r="P126" s="11">
        <v>0</v>
      </c>
      <c r="Q126" s="11">
        <v>0</v>
      </c>
      <c r="R126" s="11">
        <v>0</v>
      </c>
      <c r="S126" s="11">
        <v>0</v>
      </c>
      <c r="T126" s="11">
        <v>0</v>
      </c>
      <c r="U126" s="11">
        <v>0</v>
      </c>
      <c r="V126" s="11">
        <v>0</v>
      </c>
      <c r="W126" s="11">
        <v>0</v>
      </c>
      <c r="X126" s="11">
        <v>0</v>
      </c>
      <c r="Y126" s="11">
        <v>0</v>
      </c>
      <c r="Z126" s="11">
        <v>0</v>
      </c>
      <c r="AA126" s="11">
        <v>0</v>
      </c>
      <c r="AB126" s="11">
        <v>0</v>
      </c>
      <c r="AC126" s="11">
        <v>0</v>
      </c>
      <c r="AD126" s="11">
        <v>0</v>
      </c>
      <c r="AE126" s="11">
        <v>0</v>
      </c>
      <c r="AF126" s="11">
        <v>1</v>
      </c>
    </row>
    <row r="127" spans="1:32" ht="49.5" customHeight="1" x14ac:dyDescent="0.25">
      <c r="A127" s="191"/>
      <c r="B127" s="158" t="s">
        <v>21</v>
      </c>
      <c r="C127" s="164"/>
      <c r="D127" s="11">
        <v>1</v>
      </c>
      <c r="E127" s="11">
        <v>1</v>
      </c>
      <c r="F127" s="11">
        <v>1</v>
      </c>
      <c r="G127" s="11">
        <v>1</v>
      </c>
      <c r="H127" s="11">
        <v>0</v>
      </c>
      <c r="I127" s="11">
        <v>0</v>
      </c>
      <c r="J127" s="11">
        <v>0</v>
      </c>
      <c r="K127" s="11">
        <v>1</v>
      </c>
      <c r="L127" s="11">
        <v>0</v>
      </c>
      <c r="M127" s="11">
        <v>1</v>
      </c>
      <c r="N127" s="11">
        <v>0</v>
      </c>
      <c r="O127" s="11">
        <v>0</v>
      </c>
      <c r="P127" s="11">
        <v>0</v>
      </c>
      <c r="Q127" s="11">
        <v>1</v>
      </c>
      <c r="R127" s="11">
        <v>0</v>
      </c>
      <c r="S127" s="11">
        <v>1</v>
      </c>
      <c r="T127" s="11">
        <v>1</v>
      </c>
      <c r="U127" s="11">
        <v>0</v>
      </c>
      <c r="V127" s="11">
        <v>1</v>
      </c>
      <c r="W127" s="11">
        <v>0</v>
      </c>
      <c r="X127" s="11">
        <v>1</v>
      </c>
      <c r="Y127" s="11">
        <v>1</v>
      </c>
      <c r="Z127" s="11">
        <v>0</v>
      </c>
      <c r="AA127" s="11">
        <v>0</v>
      </c>
      <c r="AB127" s="11">
        <v>0</v>
      </c>
      <c r="AC127" s="11">
        <v>1</v>
      </c>
      <c r="AD127" s="11">
        <v>0</v>
      </c>
      <c r="AE127" s="11">
        <v>0</v>
      </c>
      <c r="AF127" s="11">
        <v>1</v>
      </c>
    </row>
    <row r="128" spans="1:32" s="72" customFormat="1" ht="35.1" customHeight="1" x14ac:dyDescent="0.25">
      <c r="A128" s="19" t="s">
        <v>63</v>
      </c>
      <c r="B128" s="180" t="s">
        <v>148</v>
      </c>
      <c r="C128" s="181"/>
      <c r="D128" s="71">
        <v>93</v>
      </c>
      <c r="E128" s="71">
        <v>96</v>
      </c>
      <c r="F128" s="71">
        <v>93</v>
      </c>
      <c r="G128" s="71">
        <v>95</v>
      </c>
      <c r="H128" s="71">
        <v>98</v>
      </c>
      <c r="I128" s="71">
        <v>97</v>
      </c>
      <c r="J128" s="71">
        <v>95</v>
      </c>
      <c r="K128" s="71">
        <v>88</v>
      </c>
      <c r="L128" s="71">
        <v>93</v>
      </c>
      <c r="M128" s="71">
        <v>99</v>
      </c>
      <c r="N128" s="71">
        <v>98</v>
      </c>
      <c r="O128" s="71">
        <v>97</v>
      </c>
      <c r="P128" s="71">
        <v>97</v>
      </c>
      <c r="Q128" s="71">
        <v>99</v>
      </c>
      <c r="R128" s="71">
        <v>97</v>
      </c>
      <c r="S128" s="71">
        <v>98</v>
      </c>
      <c r="T128" s="71">
        <v>96</v>
      </c>
      <c r="U128" s="71">
        <v>100</v>
      </c>
      <c r="V128" s="71">
        <v>97</v>
      </c>
      <c r="W128" s="71">
        <v>98</v>
      </c>
      <c r="X128" s="71">
        <v>97</v>
      </c>
      <c r="Y128" s="71">
        <v>99</v>
      </c>
      <c r="Z128" s="71">
        <v>92</v>
      </c>
      <c r="AA128" s="71">
        <v>98</v>
      </c>
      <c r="AB128" s="71">
        <v>99</v>
      </c>
      <c r="AC128" s="71">
        <v>99</v>
      </c>
      <c r="AD128" s="71">
        <v>94</v>
      </c>
      <c r="AE128" s="71">
        <v>99</v>
      </c>
      <c r="AF128" s="71">
        <v>98</v>
      </c>
    </row>
    <row r="129" spans="1:32" s="75" customFormat="1" ht="48.75" customHeight="1" x14ac:dyDescent="0.25">
      <c r="A129" s="73" t="s">
        <v>149</v>
      </c>
      <c r="B129" s="182" t="s">
        <v>150</v>
      </c>
      <c r="C129" s="183"/>
      <c r="D129" s="74">
        <v>94.007490636704119</v>
      </c>
      <c r="E129" s="74">
        <v>95.652173913043484</v>
      </c>
      <c r="F129" s="74">
        <v>96.6542750929368</v>
      </c>
      <c r="G129" s="74">
        <v>95.862068965517238</v>
      </c>
      <c r="H129" s="74">
        <v>98.82352941176471</v>
      </c>
      <c r="I129" s="74">
        <v>99</v>
      </c>
      <c r="J129" s="74">
        <v>97.849462365591393</v>
      </c>
      <c r="K129" s="74">
        <v>91.803278688524586</v>
      </c>
      <c r="L129" s="74">
        <v>95.14066496163683</v>
      </c>
      <c r="M129" s="74">
        <v>98.91304347826086</v>
      </c>
      <c r="N129" s="74">
        <v>98.484848484848484</v>
      </c>
      <c r="O129" s="74">
        <v>100</v>
      </c>
      <c r="P129" s="74">
        <v>100</v>
      </c>
      <c r="Q129" s="74">
        <v>98.360655737704917</v>
      </c>
      <c r="R129" s="74">
        <v>99.212598425196859</v>
      </c>
      <c r="S129" s="74">
        <v>98.333333333333329</v>
      </c>
      <c r="T129" s="74">
        <v>96.296296296296291</v>
      </c>
      <c r="U129" s="74">
        <v>100</v>
      </c>
      <c r="V129" s="74">
        <v>96.116504854368941</v>
      </c>
      <c r="W129" s="74">
        <v>100</v>
      </c>
      <c r="X129" s="74">
        <v>98.148148148148152</v>
      </c>
      <c r="Y129" s="74">
        <v>100</v>
      </c>
      <c r="Z129" s="74">
        <v>94.623655913978496</v>
      </c>
      <c r="AA129" s="74">
        <v>98.130841121495322</v>
      </c>
      <c r="AB129" s="74">
        <v>99.140893470790388</v>
      </c>
      <c r="AC129" s="74">
        <v>99.579831932773118</v>
      </c>
      <c r="AD129" s="74">
        <v>94.927536231884062</v>
      </c>
      <c r="AE129" s="74">
        <v>98.830409356725141</v>
      </c>
      <c r="AF129" s="74">
        <v>100</v>
      </c>
    </row>
    <row r="130" spans="1:32" s="75" customFormat="1" ht="39" customHeight="1" x14ac:dyDescent="0.25">
      <c r="A130" s="73" t="s">
        <v>151</v>
      </c>
      <c r="B130" s="182" t="s">
        <v>152</v>
      </c>
      <c r="C130" s="183"/>
      <c r="D130" s="74">
        <v>92.705167173252278</v>
      </c>
      <c r="E130" s="74">
        <v>95.978552278820374</v>
      </c>
      <c r="F130" s="74">
        <v>88.855421686746979</v>
      </c>
      <c r="G130" s="74">
        <v>93.859649122807014</v>
      </c>
      <c r="H130" s="74">
        <v>97.03504043126685</v>
      </c>
      <c r="I130" s="74">
        <v>94.75982532751091</v>
      </c>
      <c r="J130" s="74">
        <v>93.210749646393211</v>
      </c>
      <c r="K130" s="74">
        <v>84.375</v>
      </c>
      <c r="L130" s="74">
        <v>90.280777537796979</v>
      </c>
      <c r="M130" s="74">
        <v>98.591549295774655</v>
      </c>
      <c r="N130" s="74">
        <v>98.275862068965509</v>
      </c>
      <c r="O130" s="74">
        <v>94.805194805194802</v>
      </c>
      <c r="P130" s="74">
        <v>94.117647058823522</v>
      </c>
      <c r="Q130" s="74">
        <v>100</v>
      </c>
      <c r="R130" s="74">
        <v>95</v>
      </c>
      <c r="S130" s="74">
        <v>98.245614035087712</v>
      </c>
      <c r="T130" s="74">
        <v>95.833333333333343</v>
      </c>
      <c r="U130" s="74">
        <v>100</v>
      </c>
      <c r="V130" s="74">
        <v>97.087378640776706</v>
      </c>
      <c r="W130" s="74">
        <v>96.610169491525426</v>
      </c>
      <c r="X130" s="74">
        <v>95.833333333333343</v>
      </c>
      <c r="Y130" s="74">
        <v>97.297297297297305</v>
      </c>
      <c r="Z130" s="74">
        <v>89.743589743589752</v>
      </c>
      <c r="AA130" s="74">
        <v>98.901098901098905</v>
      </c>
      <c r="AB130" s="74">
        <v>98.774080560420316</v>
      </c>
      <c r="AC130" s="74">
        <v>98.130841121495322</v>
      </c>
      <c r="AD130" s="74">
        <v>93.818181818181827</v>
      </c>
      <c r="AE130" s="74">
        <v>98.780487804878049</v>
      </c>
      <c r="AF130" s="74">
        <v>95.982142857142861</v>
      </c>
    </row>
    <row r="131" spans="1:32" s="6" customFormat="1" ht="35.1" customHeight="1" x14ac:dyDescent="0.25">
      <c r="A131" s="69">
        <v>2</v>
      </c>
      <c r="B131" s="165" t="s">
        <v>22</v>
      </c>
      <c r="C131" s="166"/>
      <c r="D131" s="87">
        <v>86.5</v>
      </c>
      <c r="E131" s="87">
        <v>92.5</v>
      </c>
      <c r="F131" s="87">
        <v>95.5</v>
      </c>
      <c r="G131" s="87">
        <v>78.5</v>
      </c>
      <c r="H131" s="87">
        <v>92</v>
      </c>
      <c r="I131" s="87">
        <v>93</v>
      </c>
      <c r="J131" s="87">
        <v>92.5</v>
      </c>
      <c r="K131" s="87">
        <v>86.5</v>
      </c>
      <c r="L131" s="87">
        <v>90.5</v>
      </c>
      <c r="M131" s="87">
        <v>95.5</v>
      </c>
      <c r="N131" s="87">
        <v>97.5</v>
      </c>
      <c r="O131" s="87">
        <v>94</v>
      </c>
      <c r="P131" s="87">
        <v>90.5</v>
      </c>
      <c r="Q131" s="87">
        <v>97.5</v>
      </c>
      <c r="R131" s="87">
        <v>96.5</v>
      </c>
      <c r="S131" s="87">
        <v>99</v>
      </c>
      <c r="T131" s="87">
        <v>94.5</v>
      </c>
      <c r="U131" s="87">
        <v>95</v>
      </c>
      <c r="V131" s="87">
        <v>94.5</v>
      </c>
      <c r="W131" s="87">
        <v>94.5</v>
      </c>
      <c r="X131" s="87">
        <v>96</v>
      </c>
      <c r="Y131" s="87">
        <v>99</v>
      </c>
      <c r="Z131" s="87">
        <v>95.5</v>
      </c>
      <c r="AA131" s="87">
        <v>96</v>
      </c>
      <c r="AB131" s="87">
        <v>99</v>
      </c>
      <c r="AC131" s="87">
        <v>98</v>
      </c>
      <c r="AD131" s="87">
        <v>95</v>
      </c>
      <c r="AE131" s="87">
        <v>97.5</v>
      </c>
      <c r="AF131" s="87">
        <v>97.5</v>
      </c>
    </row>
    <row r="132" spans="1:32" s="72" customFormat="1" ht="35.1" customHeight="1" x14ac:dyDescent="0.25">
      <c r="A132" s="184" t="s">
        <v>23</v>
      </c>
      <c r="B132" s="178" t="s">
        <v>24</v>
      </c>
      <c r="C132" s="179"/>
      <c r="D132" s="71">
        <f>ROUND(SUM(D134:D138)*20,0)</f>
        <v>100</v>
      </c>
      <c r="E132" s="71">
        <f t="shared" ref="E132:R132" si="28">ROUND(SUM(E134:E138)*20,0)</f>
        <v>100</v>
      </c>
      <c r="F132" s="71">
        <f t="shared" si="28"/>
        <v>100</v>
      </c>
      <c r="G132" s="71">
        <f t="shared" si="28"/>
        <v>80</v>
      </c>
      <c r="H132" s="71">
        <f t="shared" si="28"/>
        <v>100</v>
      </c>
      <c r="I132" s="71">
        <f t="shared" si="28"/>
        <v>100</v>
      </c>
      <c r="J132" s="71">
        <f t="shared" si="28"/>
        <v>100</v>
      </c>
      <c r="K132" s="71">
        <f t="shared" si="28"/>
        <v>100</v>
      </c>
      <c r="L132" s="71">
        <f t="shared" si="28"/>
        <v>100</v>
      </c>
      <c r="M132" s="71">
        <f t="shared" si="28"/>
        <v>100</v>
      </c>
      <c r="N132" s="71">
        <f t="shared" si="28"/>
        <v>100</v>
      </c>
      <c r="O132" s="71">
        <f t="shared" si="28"/>
        <v>100</v>
      </c>
      <c r="P132" s="71">
        <f t="shared" si="28"/>
        <v>100</v>
      </c>
      <c r="Q132" s="71">
        <f t="shared" si="28"/>
        <v>100</v>
      </c>
      <c r="R132" s="71">
        <f t="shared" si="28"/>
        <v>100</v>
      </c>
      <c r="S132" s="71">
        <f t="shared" ref="S132:AF132" si="29">ROUND(SUM(S134:S138)*20,0)</f>
        <v>100</v>
      </c>
      <c r="T132" s="71">
        <f t="shared" si="29"/>
        <v>100</v>
      </c>
      <c r="U132" s="71">
        <f t="shared" si="29"/>
        <v>100</v>
      </c>
      <c r="V132" s="71">
        <f t="shared" si="29"/>
        <v>100</v>
      </c>
      <c r="W132" s="71">
        <f t="shared" si="29"/>
        <v>100</v>
      </c>
      <c r="X132" s="71">
        <f t="shared" si="29"/>
        <v>100</v>
      </c>
      <c r="Y132" s="71">
        <f t="shared" si="29"/>
        <v>100</v>
      </c>
      <c r="Z132" s="71">
        <f t="shared" si="29"/>
        <v>100</v>
      </c>
      <c r="AA132" s="71">
        <f t="shared" si="29"/>
        <v>100</v>
      </c>
      <c r="AB132" s="71">
        <f t="shared" si="29"/>
        <v>100</v>
      </c>
      <c r="AC132" s="71">
        <f t="shared" si="29"/>
        <v>100</v>
      </c>
      <c r="AD132" s="71">
        <f t="shared" si="29"/>
        <v>100</v>
      </c>
      <c r="AE132" s="71">
        <f t="shared" si="29"/>
        <v>100</v>
      </c>
      <c r="AF132" s="71">
        <f t="shared" si="29"/>
        <v>100</v>
      </c>
    </row>
    <row r="133" spans="1:32" s="72" customFormat="1" ht="39" hidden="1" customHeight="1" x14ac:dyDescent="0.25">
      <c r="A133" s="185"/>
      <c r="B133" s="111"/>
      <c r="C133" s="112"/>
      <c r="D133" s="71">
        <f t="shared" ref="D133:Q133" si="30">SUM(D134:D138)</f>
        <v>5</v>
      </c>
      <c r="E133" s="71">
        <f t="shared" si="30"/>
        <v>5</v>
      </c>
      <c r="F133" s="71">
        <f t="shared" si="30"/>
        <v>5</v>
      </c>
      <c r="G133" s="71">
        <f t="shared" si="30"/>
        <v>4</v>
      </c>
      <c r="H133" s="71">
        <f t="shared" si="30"/>
        <v>5</v>
      </c>
      <c r="I133" s="71">
        <f t="shared" si="30"/>
        <v>5</v>
      </c>
      <c r="J133" s="71">
        <f t="shared" si="30"/>
        <v>5</v>
      </c>
      <c r="K133" s="71">
        <f t="shared" si="30"/>
        <v>5</v>
      </c>
      <c r="L133" s="71">
        <f t="shared" si="30"/>
        <v>5</v>
      </c>
      <c r="M133" s="71">
        <f t="shared" si="30"/>
        <v>5</v>
      </c>
      <c r="N133" s="71">
        <f t="shared" si="30"/>
        <v>5</v>
      </c>
      <c r="O133" s="71">
        <f t="shared" si="30"/>
        <v>5</v>
      </c>
      <c r="P133" s="71">
        <f t="shared" si="30"/>
        <v>5</v>
      </c>
      <c r="Q133" s="71">
        <f t="shared" si="30"/>
        <v>5</v>
      </c>
      <c r="R133" s="71">
        <f t="shared" ref="R133:AF133" si="31">SUM(R134:R138)</f>
        <v>5</v>
      </c>
      <c r="S133" s="71">
        <f t="shared" si="31"/>
        <v>5</v>
      </c>
      <c r="T133" s="71">
        <f t="shared" si="31"/>
        <v>5</v>
      </c>
      <c r="U133" s="71">
        <f t="shared" si="31"/>
        <v>5</v>
      </c>
      <c r="V133" s="71">
        <f t="shared" si="31"/>
        <v>5</v>
      </c>
      <c r="W133" s="71">
        <f t="shared" si="31"/>
        <v>5</v>
      </c>
      <c r="X133" s="71">
        <f t="shared" si="31"/>
        <v>5</v>
      </c>
      <c r="Y133" s="71">
        <f t="shared" si="31"/>
        <v>5</v>
      </c>
      <c r="Z133" s="71">
        <f t="shared" si="31"/>
        <v>5</v>
      </c>
      <c r="AA133" s="71">
        <f t="shared" si="31"/>
        <v>5</v>
      </c>
      <c r="AB133" s="71">
        <f t="shared" si="31"/>
        <v>5</v>
      </c>
      <c r="AC133" s="71">
        <f t="shared" si="31"/>
        <v>5</v>
      </c>
      <c r="AD133" s="71">
        <f t="shared" si="31"/>
        <v>5</v>
      </c>
      <c r="AE133" s="71">
        <f t="shared" si="31"/>
        <v>5</v>
      </c>
      <c r="AF133" s="71">
        <f t="shared" si="31"/>
        <v>5</v>
      </c>
    </row>
    <row r="134" spans="1:32" ht="21.9" customHeight="1" x14ac:dyDescent="0.25">
      <c r="A134" s="185"/>
      <c r="B134" s="158" t="s">
        <v>25</v>
      </c>
      <c r="C134" s="164"/>
      <c r="D134" s="11">
        <v>1</v>
      </c>
      <c r="E134" s="11">
        <v>1</v>
      </c>
      <c r="F134" s="11">
        <v>1</v>
      </c>
      <c r="G134" s="11">
        <v>1</v>
      </c>
      <c r="H134" s="11">
        <v>1</v>
      </c>
      <c r="I134" s="11">
        <v>1</v>
      </c>
      <c r="J134" s="11">
        <v>1</v>
      </c>
      <c r="K134" s="11">
        <v>1</v>
      </c>
      <c r="L134" s="11">
        <v>1</v>
      </c>
      <c r="M134" s="11">
        <v>1</v>
      </c>
      <c r="N134" s="11">
        <v>1</v>
      </c>
      <c r="O134" s="11">
        <v>1</v>
      </c>
      <c r="P134" s="11">
        <v>1</v>
      </c>
      <c r="Q134" s="11">
        <v>1</v>
      </c>
      <c r="R134" s="11">
        <v>1</v>
      </c>
      <c r="S134" s="11">
        <v>1</v>
      </c>
      <c r="T134" s="11">
        <v>1</v>
      </c>
      <c r="U134" s="11">
        <v>1</v>
      </c>
      <c r="V134" s="11">
        <v>1</v>
      </c>
      <c r="W134" s="11">
        <v>1</v>
      </c>
      <c r="X134" s="11">
        <v>1</v>
      </c>
      <c r="Y134" s="11">
        <v>1</v>
      </c>
      <c r="Z134" s="11">
        <v>1</v>
      </c>
      <c r="AA134" s="11">
        <v>1</v>
      </c>
      <c r="AB134" s="11">
        <v>1</v>
      </c>
      <c r="AC134" s="11">
        <v>1</v>
      </c>
      <c r="AD134" s="11">
        <v>1</v>
      </c>
      <c r="AE134" s="11">
        <v>1</v>
      </c>
      <c r="AF134" s="11">
        <v>1</v>
      </c>
    </row>
    <row r="135" spans="1:32" ht="21.9" customHeight="1" x14ac:dyDescent="0.25">
      <c r="A135" s="185"/>
      <c r="B135" s="187" t="s">
        <v>26</v>
      </c>
      <c r="C135" s="188"/>
      <c r="D135" s="11">
        <v>1</v>
      </c>
      <c r="E135" s="11">
        <v>1</v>
      </c>
      <c r="F135" s="11">
        <v>1</v>
      </c>
      <c r="G135" s="11">
        <v>0</v>
      </c>
      <c r="H135" s="11">
        <v>1</v>
      </c>
      <c r="I135" s="11">
        <v>1</v>
      </c>
      <c r="J135" s="11">
        <v>1</v>
      </c>
      <c r="K135" s="11">
        <v>1</v>
      </c>
      <c r="L135" s="11">
        <v>1</v>
      </c>
      <c r="M135" s="11">
        <v>1</v>
      </c>
      <c r="N135" s="11">
        <v>1</v>
      </c>
      <c r="O135" s="11">
        <v>1</v>
      </c>
      <c r="P135" s="11">
        <v>1</v>
      </c>
      <c r="Q135" s="11">
        <v>1</v>
      </c>
      <c r="R135" s="11">
        <v>1</v>
      </c>
      <c r="S135" s="11">
        <v>1</v>
      </c>
      <c r="T135" s="11">
        <v>1</v>
      </c>
      <c r="U135" s="11">
        <v>1</v>
      </c>
      <c r="V135" s="11">
        <v>1</v>
      </c>
      <c r="W135" s="11">
        <v>1</v>
      </c>
      <c r="X135" s="11">
        <v>1</v>
      </c>
      <c r="Y135" s="11">
        <v>1</v>
      </c>
      <c r="Z135" s="11">
        <v>1</v>
      </c>
      <c r="AA135" s="11">
        <v>1</v>
      </c>
      <c r="AB135" s="11">
        <v>1</v>
      </c>
      <c r="AC135" s="11">
        <v>1</v>
      </c>
      <c r="AD135" s="11">
        <v>1</v>
      </c>
      <c r="AE135" s="11">
        <v>1</v>
      </c>
      <c r="AF135" s="11">
        <v>1</v>
      </c>
    </row>
    <row r="136" spans="1:32" ht="21.9" customHeight="1" x14ac:dyDescent="0.25">
      <c r="A136" s="185"/>
      <c r="B136" s="187" t="s">
        <v>27</v>
      </c>
      <c r="C136" s="188"/>
      <c r="D136" s="11">
        <v>1</v>
      </c>
      <c r="E136" s="11">
        <v>1</v>
      </c>
      <c r="F136" s="11">
        <v>1</v>
      </c>
      <c r="G136" s="11">
        <v>1</v>
      </c>
      <c r="H136" s="11">
        <v>1</v>
      </c>
      <c r="I136" s="11">
        <v>1</v>
      </c>
      <c r="J136" s="11">
        <v>1</v>
      </c>
      <c r="K136" s="11">
        <v>1</v>
      </c>
      <c r="L136" s="11">
        <v>1</v>
      </c>
      <c r="M136" s="11">
        <v>1</v>
      </c>
      <c r="N136" s="11">
        <v>1</v>
      </c>
      <c r="O136" s="11">
        <v>1</v>
      </c>
      <c r="P136" s="11">
        <v>1</v>
      </c>
      <c r="Q136" s="11">
        <v>1</v>
      </c>
      <c r="R136" s="11">
        <v>1</v>
      </c>
      <c r="S136" s="11">
        <v>1</v>
      </c>
      <c r="T136" s="11">
        <v>1</v>
      </c>
      <c r="U136" s="11">
        <v>1</v>
      </c>
      <c r="V136" s="11">
        <v>1</v>
      </c>
      <c r="W136" s="11">
        <v>1</v>
      </c>
      <c r="X136" s="11">
        <v>1</v>
      </c>
      <c r="Y136" s="11">
        <v>1</v>
      </c>
      <c r="Z136" s="11">
        <v>1</v>
      </c>
      <c r="AA136" s="11">
        <v>1</v>
      </c>
      <c r="AB136" s="11">
        <v>1</v>
      </c>
      <c r="AC136" s="11">
        <v>1</v>
      </c>
      <c r="AD136" s="11">
        <v>1</v>
      </c>
      <c r="AE136" s="11">
        <v>1</v>
      </c>
      <c r="AF136" s="11">
        <v>1</v>
      </c>
    </row>
    <row r="137" spans="1:32" ht="21.9" customHeight="1" x14ac:dyDescent="0.25">
      <c r="A137" s="185"/>
      <c r="B137" s="187" t="s">
        <v>28</v>
      </c>
      <c r="C137" s="188"/>
      <c r="D137" s="11">
        <v>1</v>
      </c>
      <c r="E137" s="11">
        <v>1</v>
      </c>
      <c r="F137" s="11">
        <v>1</v>
      </c>
      <c r="G137" s="11">
        <v>1</v>
      </c>
      <c r="H137" s="11">
        <v>1</v>
      </c>
      <c r="I137" s="11">
        <v>1</v>
      </c>
      <c r="J137" s="11">
        <v>1</v>
      </c>
      <c r="K137" s="11">
        <v>1</v>
      </c>
      <c r="L137" s="11">
        <v>1</v>
      </c>
      <c r="M137" s="11">
        <v>1</v>
      </c>
      <c r="N137" s="11">
        <v>1</v>
      </c>
      <c r="O137" s="11">
        <v>1</v>
      </c>
      <c r="P137" s="11">
        <v>1</v>
      </c>
      <c r="Q137" s="11">
        <v>1</v>
      </c>
      <c r="R137" s="11">
        <v>1</v>
      </c>
      <c r="S137" s="11">
        <v>1</v>
      </c>
      <c r="T137" s="11">
        <v>1</v>
      </c>
      <c r="U137" s="11">
        <v>1</v>
      </c>
      <c r="V137" s="11">
        <v>1</v>
      </c>
      <c r="W137" s="11">
        <v>1</v>
      </c>
      <c r="X137" s="11">
        <v>1</v>
      </c>
      <c r="Y137" s="11">
        <v>1</v>
      </c>
      <c r="Z137" s="11">
        <v>1</v>
      </c>
      <c r="AA137" s="11">
        <v>1</v>
      </c>
      <c r="AB137" s="11">
        <v>1</v>
      </c>
      <c r="AC137" s="11">
        <v>1</v>
      </c>
      <c r="AD137" s="11">
        <v>1</v>
      </c>
      <c r="AE137" s="11">
        <v>1</v>
      </c>
      <c r="AF137" s="11">
        <v>1</v>
      </c>
    </row>
    <row r="138" spans="1:32" ht="21.9" customHeight="1" x14ac:dyDescent="0.25">
      <c r="A138" s="186"/>
      <c r="B138" s="187" t="s">
        <v>29</v>
      </c>
      <c r="C138" s="188"/>
      <c r="D138" s="11">
        <v>1</v>
      </c>
      <c r="E138" s="11">
        <v>1</v>
      </c>
      <c r="F138" s="11">
        <v>1</v>
      </c>
      <c r="G138" s="11">
        <v>1</v>
      </c>
      <c r="H138" s="11">
        <v>1</v>
      </c>
      <c r="I138" s="11">
        <v>1</v>
      </c>
      <c r="J138" s="11">
        <v>1</v>
      </c>
      <c r="K138" s="11">
        <v>1</v>
      </c>
      <c r="L138" s="11">
        <v>1</v>
      </c>
      <c r="M138" s="11">
        <v>1</v>
      </c>
      <c r="N138" s="11">
        <v>1</v>
      </c>
      <c r="O138" s="11">
        <v>1</v>
      </c>
      <c r="P138" s="11">
        <v>1</v>
      </c>
      <c r="Q138" s="11">
        <v>1</v>
      </c>
      <c r="R138" s="11">
        <v>1</v>
      </c>
      <c r="S138" s="11">
        <v>1</v>
      </c>
      <c r="T138" s="11">
        <v>1</v>
      </c>
      <c r="U138" s="11">
        <v>1</v>
      </c>
      <c r="V138" s="11">
        <v>1</v>
      </c>
      <c r="W138" s="11">
        <v>1</v>
      </c>
      <c r="X138" s="11">
        <v>1</v>
      </c>
      <c r="Y138" s="11">
        <v>1</v>
      </c>
      <c r="Z138" s="11">
        <v>1</v>
      </c>
      <c r="AA138" s="11">
        <v>1</v>
      </c>
      <c r="AB138" s="11">
        <v>1</v>
      </c>
      <c r="AC138" s="11">
        <v>1</v>
      </c>
      <c r="AD138" s="11">
        <v>1</v>
      </c>
      <c r="AE138" s="11">
        <v>1</v>
      </c>
      <c r="AF138" s="11">
        <v>1</v>
      </c>
    </row>
    <row r="139" spans="1:32" s="77" customFormat="1" ht="35.1" customHeight="1" x14ac:dyDescent="0.25">
      <c r="A139" s="76" t="s">
        <v>153</v>
      </c>
      <c r="B139" s="178" t="s">
        <v>154</v>
      </c>
      <c r="C139" s="179"/>
      <c r="D139" s="71">
        <v>73</v>
      </c>
      <c r="E139" s="71">
        <v>85</v>
      </c>
      <c r="F139" s="71">
        <v>91</v>
      </c>
      <c r="G139" s="71">
        <v>77</v>
      </c>
      <c r="H139" s="71">
        <v>84</v>
      </c>
      <c r="I139" s="71">
        <v>86</v>
      </c>
      <c r="J139" s="71">
        <v>85</v>
      </c>
      <c r="K139" s="71">
        <v>73</v>
      </c>
      <c r="L139" s="71">
        <v>81</v>
      </c>
      <c r="M139" s="71">
        <v>91</v>
      </c>
      <c r="N139" s="71">
        <v>95</v>
      </c>
      <c r="O139" s="71">
        <v>88</v>
      </c>
      <c r="P139" s="71">
        <v>81</v>
      </c>
      <c r="Q139" s="71">
        <v>95</v>
      </c>
      <c r="R139" s="71">
        <v>93</v>
      </c>
      <c r="S139" s="71">
        <v>98</v>
      </c>
      <c r="T139" s="71">
        <v>89</v>
      </c>
      <c r="U139" s="71">
        <v>90</v>
      </c>
      <c r="V139" s="71">
        <v>89</v>
      </c>
      <c r="W139" s="71">
        <v>89</v>
      </c>
      <c r="X139" s="71">
        <v>92</v>
      </c>
      <c r="Y139" s="71">
        <v>98</v>
      </c>
      <c r="Z139" s="71">
        <v>91</v>
      </c>
      <c r="AA139" s="71">
        <v>92</v>
      </c>
      <c r="AB139" s="71">
        <v>98</v>
      </c>
      <c r="AC139" s="71">
        <v>96</v>
      </c>
      <c r="AD139" s="71">
        <v>90</v>
      </c>
      <c r="AE139" s="71">
        <v>95</v>
      </c>
      <c r="AF139" s="71">
        <v>95</v>
      </c>
    </row>
    <row r="140" spans="1:32" s="79" customFormat="1" ht="35.1" customHeight="1" x14ac:dyDescent="0.25">
      <c r="A140" s="78" t="s">
        <v>155</v>
      </c>
      <c r="B140" s="165" t="s">
        <v>30</v>
      </c>
      <c r="C140" s="166"/>
      <c r="D140" s="87">
        <v>64</v>
      </c>
      <c r="E140" s="87">
        <v>84.2</v>
      </c>
      <c r="F140" s="87">
        <v>59.7</v>
      </c>
      <c r="G140" s="87">
        <v>65.900000000000006</v>
      </c>
      <c r="H140" s="87">
        <v>70.7</v>
      </c>
      <c r="I140" s="87">
        <v>58.2</v>
      </c>
      <c r="J140" s="87">
        <v>67.900000000000006</v>
      </c>
      <c r="K140" s="87">
        <v>47.5</v>
      </c>
      <c r="L140" s="87">
        <v>69.3</v>
      </c>
      <c r="M140" s="87">
        <v>68</v>
      </c>
      <c r="N140" s="87">
        <v>62</v>
      </c>
      <c r="O140" s="87">
        <v>62</v>
      </c>
      <c r="P140" s="87">
        <v>62</v>
      </c>
      <c r="Q140" s="87">
        <v>54</v>
      </c>
      <c r="R140" s="87">
        <v>55.4</v>
      </c>
      <c r="S140" s="87">
        <v>62</v>
      </c>
      <c r="T140" s="87">
        <v>72.2</v>
      </c>
      <c r="U140" s="87">
        <v>62</v>
      </c>
      <c r="V140" s="87">
        <v>68</v>
      </c>
      <c r="W140" s="87">
        <v>62</v>
      </c>
      <c r="X140" s="87">
        <v>54</v>
      </c>
      <c r="Y140" s="87">
        <v>32</v>
      </c>
      <c r="Z140" s="87">
        <v>54</v>
      </c>
      <c r="AA140" s="87">
        <v>88</v>
      </c>
      <c r="AB140" s="87">
        <v>99.1</v>
      </c>
      <c r="AC140" s="87">
        <v>88</v>
      </c>
      <c r="AD140" s="87">
        <v>60</v>
      </c>
      <c r="AE140" s="87">
        <v>52</v>
      </c>
      <c r="AF140" s="87">
        <v>68</v>
      </c>
    </row>
    <row r="141" spans="1:32" s="72" customFormat="1" ht="43.5" customHeight="1" x14ac:dyDescent="0.25">
      <c r="A141" s="19" t="s">
        <v>31</v>
      </c>
      <c r="B141" s="180" t="s">
        <v>32</v>
      </c>
      <c r="C141" s="181"/>
      <c r="D141" s="71">
        <f t="shared" ref="D141:AF141" si="32">D142</f>
        <v>20</v>
      </c>
      <c r="E141" s="71">
        <f t="shared" si="32"/>
        <v>80</v>
      </c>
      <c r="F141" s="71">
        <f t="shared" si="32"/>
        <v>40</v>
      </c>
      <c r="G141" s="71">
        <f t="shared" si="32"/>
        <v>40</v>
      </c>
      <c r="H141" s="71">
        <f t="shared" si="32"/>
        <v>40</v>
      </c>
      <c r="I141" s="71">
        <f t="shared" si="32"/>
        <v>20</v>
      </c>
      <c r="J141" s="71">
        <f t="shared" si="32"/>
        <v>20</v>
      </c>
      <c r="K141" s="71">
        <f t="shared" si="32"/>
        <v>20</v>
      </c>
      <c r="L141" s="71">
        <f t="shared" si="32"/>
        <v>60</v>
      </c>
      <c r="M141" s="71">
        <f t="shared" si="32"/>
        <v>20</v>
      </c>
      <c r="N141" s="71">
        <f t="shared" si="32"/>
        <v>0</v>
      </c>
      <c r="O141" s="71">
        <f t="shared" si="32"/>
        <v>0</v>
      </c>
      <c r="P141" s="71">
        <f t="shared" si="32"/>
        <v>0</v>
      </c>
      <c r="Q141" s="71">
        <f t="shared" si="32"/>
        <v>0</v>
      </c>
      <c r="R141" s="71">
        <f t="shared" si="32"/>
        <v>0</v>
      </c>
      <c r="S141" s="71">
        <f t="shared" si="32"/>
        <v>0</v>
      </c>
      <c r="T141" s="71">
        <f t="shared" si="32"/>
        <v>40</v>
      </c>
      <c r="U141" s="71">
        <f t="shared" si="32"/>
        <v>0</v>
      </c>
      <c r="V141" s="71">
        <f t="shared" si="32"/>
        <v>20</v>
      </c>
      <c r="W141" s="71">
        <f t="shared" si="32"/>
        <v>0</v>
      </c>
      <c r="X141" s="71">
        <f t="shared" si="32"/>
        <v>0</v>
      </c>
      <c r="Y141" s="71">
        <f t="shared" si="32"/>
        <v>0</v>
      </c>
      <c r="Z141" s="71">
        <f t="shared" si="32"/>
        <v>0</v>
      </c>
      <c r="AA141" s="71">
        <f t="shared" si="32"/>
        <v>60</v>
      </c>
      <c r="AB141" s="71">
        <f t="shared" si="32"/>
        <v>100</v>
      </c>
      <c r="AC141" s="71">
        <f t="shared" si="32"/>
        <v>60</v>
      </c>
      <c r="AD141" s="71">
        <f t="shared" si="32"/>
        <v>20</v>
      </c>
      <c r="AE141" s="71">
        <f t="shared" si="32"/>
        <v>20</v>
      </c>
      <c r="AF141" s="71">
        <f t="shared" si="32"/>
        <v>20</v>
      </c>
    </row>
    <row r="142" spans="1:32" s="81" customFormat="1" ht="43.5" hidden="1" customHeight="1" x14ac:dyDescent="0.25">
      <c r="A142" s="174" t="s">
        <v>33</v>
      </c>
      <c r="B142" s="162" t="s">
        <v>34</v>
      </c>
      <c r="C142" s="163"/>
      <c r="D142" s="80">
        <f t="shared" ref="D142:Q142" si="33">ROUND((D144+D145+D146+D147+D148)*20,0)</f>
        <v>20</v>
      </c>
      <c r="E142" s="80">
        <f t="shared" si="33"/>
        <v>80</v>
      </c>
      <c r="F142" s="80">
        <f t="shared" si="33"/>
        <v>40</v>
      </c>
      <c r="G142" s="80">
        <f t="shared" si="33"/>
        <v>40</v>
      </c>
      <c r="H142" s="80">
        <f t="shared" si="33"/>
        <v>40</v>
      </c>
      <c r="I142" s="80">
        <f t="shared" si="33"/>
        <v>20</v>
      </c>
      <c r="J142" s="80">
        <f t="shared" si="33"/>
        <v>20</v>
      </c>
      <c r="K142" s="80">
        <f t="shared" si="33"/>
        <v>20</v>
      </c>
      <c r="L142" s="80">
        <f t="shared" si="33"/>
        <v>60</v>
      </c>
      <c r="M142" s="80">
        <f t="shared" si="33"/>
        <v>20</v>
      </c>
      <c r="N142" s="80">
        <f t="shared" si="33"/>
        <v>0</v>
      </c>
      <c r="O142" s="80">
        <f t="shared" si="33"/>
        <v>0</v>
      </c>
      <c r="P142" s="80">
        <f t="shared" si="33"/>
        <v>0</v>
      </c>
      <c r="Q142" s="80">
        <f t="shared" si="33"/>
        <v>0</v>
      </c>
      <c r="R142" s="80">
        <f t="shared" ref="R142:AF142" si="34">ROUND((R144+R145+R146+R147+R148)*20,0)</f>
        <v>0</v>
      </c>
      <c r="S142" s="80">
        <f t="shared" si="34"/>
        <v>0</v>
      </c>
      <c r="T142" s="80">
        <f t="shared" si="34"/>
        <v>40</v>
      </c>
      <c r="U142" s="80">
        <f t="shared" si="34"/>
        <v>0</v>
      </c>
      <c r="V142" s="80">
        <f t="shared" si="34"/>
        <v>20</v>
      </c>
      <c r="W142" s="80">
        <f t="shared" si="34"/>
        <v>0</v>
      </c>
      <c r="X142" s="80">
        <f t="shared" si="34"/>
        <v>0</v>
      </c>
      <c r="Y142" s="80">
        <f t="shared" si="34"/>
        <v>0</v>
      </c>
      <c r="Z142" s="80">
        <f t="shared" si="34"/>
        <v>0</v>
      </c>
      <c r="AA142" s="80">
        <f t="shared" si="34"/>
        <v>60</v>
      </c>
      <c r="AB142" s="80">
        <f t="shared" si="34"/>
        <v>100</v>
      </c>
      <c r="AC142" s="80">
        <f t="shared" si="34"/>
        <v>60</v>
      </c>
      <c r="AD142" s="80">
        <f t="shared" si="34"/>
        <v>20</v>
      </c>
      <c r="AE142" s="80">
        <f t="shared" si="34"/>
        <v>20</v>
      </c>
      <c r="AF142" s="80">
        <f t="shared" si="34"/>
        <v>20</v>
      </c>
    </row>
    <row r="143" spans="1:32" s="81" customFormat="1" ht="24.75" hidden="1" customHeight="1" x14ac:dyDescent="0.25">
      <c r="A143" s="174"/>
      <c r="B143" s="113"/>
      <c r="C143" s="114"/>
      <c r="D143" s="80">
        <f t="shared" ref="D143:Q143" si="35">SUM(D144:D148)</f>
        <v>1</v>
      </c>
      <c r="E143" s="80">
        <f t="shared" si="35"/>
        <v>4</v>
      </c>
      <c r="F143" s="80">
        <f t="shared" si="35"/>
        <v>2</v>
      </c>
      <c r="G143" s="80">
        <f t="shared" si="35"/>
        <v>2</v>
      </c>
      <c r="H143" s="80">
        <f t="shared" si="35"/>
        <v>2</v>
      </c>
      <c r="I143" s="80">
        <f t="shared" si="35"/>
        <v>1</v>
      </c>
      <c r="J143" s="80">
        <f t="shared" si="35"/>
        <v>1</v>
      </c>
      <c r="K143" s="80">
        <f t="shared" si="35"/>
        <v>1</v>
      </c>
      <c r="L143" s="80">
        <f t="shared" si="35"/>
        <v>3</v>
      </c>
      <c r="M143" s="80">
        <f t="shared" si="35"/>
        <v>1</v>
      </c>
      <c r="N143" s="80">
        <f t="shared" si="35"/>
        <v>0</v>
      </c>
      <c r="O143" s="80">
        <f t="shared" si="35"/>
        <v>0</v>
      </c>
      <c r="P143" s="80">
        <f t="shared" si="35"/>
        <v>0</v>
      </c>
      <c r="Q143" s="80">
        <f t="shared" si="35"/>
        <v>0</v>
      </c>
      <c r="R143" s="80">
        <f t="shared" ref="R143:AF143" si="36">SUM(R144:R148)</f>
        <v>0</v>
      </c>
      <c r="S143" s="80">
        <f t="shared" si="36"/>
        <v>0</v>
      </c>
      <c r="T143" s="80">
        <f t="shared" si="36"/>
        <v>2</v>
      </c>
      <c r="U143" s="80">
        <f t="shared" si="36"/>
        <v>0</v>
      </c>
      <c r="V143" s="80">
        <f t="shared" si="36"/>
        <v>1</v>
      </c>
      <c r="W143" s="80">
        <f t="shared" si="36"/>
        <v>0</v>
      </c>
      <c r="X143" s="80">
        <f t="shared" si="36"/>
        <v>0</v>
      </c>
      <c r="Y143" s="80">
        <f t="shared" si="36"/>
        <v>0</v>
      </c>
      <c r="Z143" s="80">
        <f t="shared" si="36"/>
        <v>0</v>
      </c>
      <c r="AA143" s="80">
        <f t="shared" si="36"/>
        <v>3</v>
      </c>
      <c r="AB143" s="80">
        <f t="shared" si="36"/>
        <v>5</v>
      </c>
      <c r="AC143" s="80">
        <f t="shared" si="36"/>
        <v>3</v>
      </c>
      <c r="AD143" s="80">
        <f t="shared" si="36"/>
        <v>1</v>
      </c>
      <c r="AE143" s="80">
        <f t="shared" si="36"/>
        <v>1</v>
      </c>
      <c r="AF143" s="80">
        <f t="shared" si="36"/>
        <v>1</v>
      </c>
    </row>
    <row r="144" spans="1:32" ht="25.5" customHeight="1" x14ac:dyDescent="0.25">
      <c r="A144" s="174"/>
      <c r="B144" s="158" t="s">
        <v>35</v>
      </c>
      <c r="C144" s="164"/>
      <c r="D144" s="11">
        <v>1</v>
      </c>
      <c r="E144" s="11">
        <v>1</v>
      </c>
      <c r="F144" s="11">
        <v>1</v>
      </c>
      <c r="G144" s="11">
        <v>1</v>
      </c>
      <c r="H144" s="11">
        <v>1</v>
      </c>
      <c r="I144" s="11">
        <v>1</v>
      </c>
      <c r="J144" s="11">
        <v>0</v>
      </c>
      <c r="K144" s="11">
        <v>1</v>
      </c>
      <c r="L144" s="11">
        <v>1</v>
      </c>
      <c r="M144" s="11">
        <v>1</v>
      </c>
      <c r="N144" s="11">
        <v>0</v>
      </c>
      <c r="O144" s="11">
        <v>0</v>
      </c>
      <c r="P144" s="11">
        <v>0</v>
      </c>
      <c r="Q144" s="11">
        <v>0</v>
      </c>
      <c r="R144" s="11">
        <v>0</v>
      </c>
      <c r="S144" s="11">
        <v>0</v>
      </c>
      <c r="T144" s="11">
        <v>1</v>
      </c>
      <c r="U144" s="11">
        <v>0</v>
      </c>
      <c r="V144" s="11">
        <v>1</v>
      </c>
      <c r="W144" s="11">
        <v>0</v>
      </c>
      <c r="X144" s="11">
        <v>0</v>
      </c>
      <c r="Y144" s="11">
        <v>0</v>
      </c>
      <c r="Z144" s="11">
        <v>0</v>
      </c>
      <c r="AA144" s="11">
        <v>1</v>
      </c>
      <c r="AB144" s="11">
        <v>1</v>
      </c>
      <c r="AC144" s="11">
        <v>1</v>
      </c>
      <c r="AD144" s="11">
        <v>0</v>
      </c>
      <c r="AE144" s="11">
        <v>0</v>
      </c>
      <c r="AF144" s="11">
        <v>1</v>
      </c>
    </row>
    <row r="145" spans="1:32" ht="21.9" customHeight="1" x14ac:dyDescent="0.25">
      <c r="A145" s="174"/>
      <c r="B145" s="158" t="s">
        <v>36</v>
      </c>
      <c r="C145" s="164"/>
      <c r="D145" s="11">
        <v>0</v>
      </c>
      <c r="E145" s="11">
        <v>1</v>
      </c>
      <c r="F145" s="11">
        <v>1</v>
      </c>
      <c r="G145" s="11">
        <v>1</v>
      </c>
      <c r="H145" s="11">
        <v>1</v>
      </c>
      <c r="I145" s="11">
        <v>0</v>
      </c>
      <c r="J145" s="11">
        <v>0</v>
      </c>
      <c r="K145" s="11">
        <v>0</v>
      </c>
      <c r="L145" s="11">
        <v>1</v>
      </c>
      <c r="M145" s="11">
        <v>0</v>
      </c>
      <c r="N145" s="11">
        <v>0</v>
      </c>
      <c r="O145" s="11">
        <v>0</v>
      </c>
      <c r="P145" s="11">
        <v>0</v>
      </c>
      <c r="Q145" s="11">
        <v>0</v>
      </c>
      <c r="R145" s="11">
        <v>0</v>
      </c>
      <c r="S145" s="11">
        <v>0</v>
      </c>
      <c r="T145" s="11">
        <v>0</v>
      </c>
      <c r="U145" s="11">
        <v>0</v>
      </c>
      <c r="V145" s="11">
        <v>0</v>
      </c>
      <c r="W145" s="11">
        <v>0</v>
      </c>
      <c r="X145" s="11">
        <v>0</v>
      </c>
      <c r="Y145" s="11">
        <v>0</v>
      </c>
      <c r="Z145" s="11">
        <v>0</v>
      </c>
      <c r="AA145" s="11">
        <v>0</v>
      </c>
      <c r="AB145" s="11">
        <v>1</v>
      </c>
      <c r="AC145" s="11">
        <v>1</v>
      </c>
      <c r="AD145" s="11">
        <v>1</v>
      </c>
      <c r="AE145" s="11">
        <v>1</v>
      </c>
      <c r="AF145" s="11">
        <v>0</v>
      </c>
    </row>
    <row r="146" spans="1:32" ht="21.9" customHeight="1" x14ac:dyDescent="0.25">
      <c r="A146" s="174"/>
      <c r="B146" s="158" t="s">
        <v>37</v>
      </c>
      <c r="C146" s="164"/>
      <c r="D146" s="11">
        <v>0</v>
      </c>
      <c r="E146" s="11">
        <v>0</v>
      </c>
      <c r="F146" s="11">
        <v>0</v>
      </c>
      <c r="G146" s="11">
        <v>0</v>
      </c>
      <c r="H146" s="11">
        <v>0</v>
      </c>
      <c r="I146" s="11">
        <v>0</v>
      </c>
      <c r="J146" s="11">
        <v>0</v>
      </c>
      <c r="K146" s="11">
        <v>0</v>
      </c>
      <c r="L146" s="11">
        <v>0</v>
      </c>
      <c r="M146" s="11">
        <v>0</v>
      </c>
      <c r="N146" s="11">
        <v>0</v>
      </c>
      <c r="O146" s="11">
        <v>0</v>
      </c>
      <c r="P146" s="11">
        <v>0</v>
      </c>
      <c r="Q146" s="11">
        <v>0</v>
      </c>
      <c r="R146" s="11">
        <v>0</v>
      </c>
      <c r="S146" s="11">
        <v>0</v>
      </c>
      <c r="T146" s="11">
        <v>0</v>
      </c>
      <c r="U146" s="11">
        <v>0</v>
      </c>
      <c r="V146" s="11">
        <v>0</v>
      </c>
      <c r="W146" s="11">
        <v>0</v>
      </c>
      <c r="X146" s="11">
        <v>0</v>
      </c>
      <c r="Y146" s="11">
        <v>0</v>
      </c>
      <c r="Z146" s="11">
        <v>0</v>
      </c>
      <c r="AA146" s="11">
        <v>1</v>
      </c>
      <c r="AB146" s="11">
        <v>1</v>
      </c>
      <c r="AC146" s="11">
        <v>0</v>
      </c>
      <c r="AD146" s="11">
        <v>0</v>
      </c>
      <c r="AE146" s="11">
        <v>0</v>
      </c>
      <c r="AF146" s="11">
        <v>0</v>
      </c>
    </row>
    <row r="147" spans="1:32" ht="21.9" customHeight="1" x14ac:dyDescent="0.25">
      <c r="A147" s="174"/>
      <c r="B147" s="158" t="s">
        <v>38</v>
      </c>
      <c r="C147" s="164"/>
      <c r="D147" s="11">
        <v>0</v>
      </c>
      <c r="E147" s="11">
        <v>1</v>
      </c>
      <c r="F147" s="11">
        <v>0</v>
      </c>
      <c r="G147" s="11">
        <v>0</v>
      </c>
      <c r="H147" s="11">
        <v>0</v>
      </c>
      <c r="I147" s="11">
        <v>0</v>
      </c>
      <c r="J147" s="11">
        <v>1</v>
      </c>
      <c r="K147" s="11">
        <v>0</v>
      </c>
      <c r="L147" s="11">
        <v>0</v>
      </c>
      <c r="M147" s="11">
        <v>0</v>
      </c>
      <c r="N147" s="11">
        <v>0</v>
      </c>
      <c r="O147" s="11">
        <v>0</v>
      </c>
      <c r="P147" s="11">
        <v>0</v>
      </c>
      <c r="Q147" s="11">
        <v>0</v>
      </c>
      <c r="R147" s="11">
        <v>0</v>
      </c>
      <c r="S147" s="11">
        <v>0</v>
      </c>
      <c r="T147" s="11">
        <v>1</v>
      </c>
      <c r="U147" s="11">
        <v>0</v>
      </c>
      <c r="V147" s="11">
        <v>0</v>
      </c>
      <c r="W147" s="11">
        <v>0</v>
      </c>
      <c r="X147" s="11">
        <v>0</v>
      </c>
      <c r="Y147" s="11">
        <v>0</v>
      </c>
      <c r="Z147" s="11">
        <v>0</v>
      </c>
      <c r="AA147" s="11">
        <v>1</v>
      </c>
      <c r="AB147" s="11">
        <v>1</v>
      </c>
      <c r="AC147" s="11">
        <v>0</v>
      </c>
      <c r="AD147" s="11">
        <v>0</v>
      </c>
      <c r="AE147" s="11">
        <v>0</v>
      </c>
      <c r="AF147" s="11">
        <v>0</v>
      </c>
    </row>
    <row r="148" spans="1:32" ht="21.9" customHeight="1" x14ac:dyDescent="0.25">
      <c r="A148" s="174"/>
      <c r="B148" s="158" t="s">
        <v>208</v>
      </c>
      <c r="C148" s="164"/>
      <c r="D148" s="11">
        <v>0</v>
      </c>
      <c r="E148" s="11">
        <v>1</v>
      </c>
      <c r="F148" s="11">
        <v>0</v>
      </c>
      <c r="G148" s="11">
        <v>0</v>
      </c>
      <c r="H148" s="11">
        <v>0</v>
      </c>
      <c r="I148" s="11">
        <v>0</v>
      </c>
      <c r="J148" s="11">
        <v>0</v>
      </c>
      <c r="K148" s="11">
        <v>0</v>
      </c>
      <c r="L148" s="11">
        <v>1</v>
      </c>
      <c r="M148" s="11">
        <v>0</v>
      </c>
      <c r="N148" s="11">
        <v>0</v>
      </c>
      <c r="O148" s="11">
        <v>0</v>
      </c>
      <c r="P148" s="11">
        <v>0</v>
      </c>
      <c r="Q148" s="11">
        <v>0</v>
      </c>
      <c r="R148" s="11">
        <v>0</v>
      </c>
      <c r="S148" s="11">
        <v>0</v>
      </c>
      <c r="T148" s="11">
        <v>0</v>
      </c>
      <c r="U148" s="11">
        <v>0</v>
      </c>
      <c r="V148" s="11">
        <v>0</v>
      </c>
      <c r="W148" s="11">
        <v>0</v>
      </c>
      <c r="X148" s="11">
        <v>0</v>
      </c>
      <c r="Y148" s="11">
        <v>0</v>
      </c>
      <c r="Z148" s="11">
        <v>0</v>
      </c>
      <c r="AA148" s="11">
        <v>0</v>
      </c>
      <c r="AB148" s="11">
        <v>1</v>
      </c>
      <c r="AC148" s="11">
        <v>1</v>
      </c>
      <c r="AD148" s="11">
        <v>0</v>
      </c>
      <c r="AE148" s="11">
        <v>0</v>
      </c>
      <c r="AF148" s="11">
        <v>0</v>
      </c>
    </row>
    <row r="149" spans="1:32" s="72" customFormat="1" ht="34.5" customHeight="1" x14ac:dyDescent="0.25">
      <c r="A149" s="19" t="s">
        <v>39</v>
      </c>
      <c r="B149" s="173" t="s">
        <v>40</v>
      </c>
      <c r="C149" s="173"/>
      <c r="D149" s="71">
        <f>D150</f>
        <v>100</v>
      </c>
      <c r="E149" s="71">
        <f t="shared" ref="E149:R149" si="37">E150</f>
        <v>80</v>
      </c>
      <c r="F149" s="71">
        <f t="shared" si="37"/>
        <v>60</v>
      </c>
      <c r="G149" s="71">
        <f t="shared" si="37"/>
        <v>80</v>
      </c>
      <c r="H149" s="71">
        <f t="shared" si="37"/>
        <v>80</v>
      </c>
      <c r="I149" s="71">
        <f t="shared" si="37"/>
        <v>60</v>
      </c>
      <c r="J149" s="71">
        <f t="shared" si="37"/>
        <v>100</v>
      </c>
      <c r="K149" s="71">
        <f t="shared" si="37"/>
        <v>40</v>
      </c>
      <c r="L149" s="71">
        <f t="shared" si="37"/>
        <v>60</v>
      </c>
      <c r="M149" s="71">
        <f t="shared" si="37"/>
        <v>80</v>
      </c>
      <c r="N149" s="71">
        <f t="shared" si="37"/>
        <v>80</v>
      </c>
      <c r="O149" s="71">
        <f t="shared" si="37"/>
        <v>80</v>
      </c>
      <c r="P149" s="71">
        <f t="shared" si="37"/>
        <v>80</v>
      </c>
      <c r="Q149" s="71">
        <f t="shared" si="37"/>
        <v>60</v>
      </c>
      <c r="R149" s="71">
        <f t="shared" si="37"/>
        <v>80</v>
      </c>
      <c r="S149" s="71">
        <f t="shared" ref="S149" si="38">S150</f>
        <v>80</v>
      </c>
      <c r="T149" s="71">
        <f t="shared" ref="T149" si="39">T150</f>
        <v>80</v>
      </c>
      <c r="U149" s="71">
        <f t="shared" ref="U149" si="40">U150</f>
        <v>80</v>
      </c>
      <c r="V149" s="71">
        <f t="shared" ref="V149" si="41">V150</f>
        <v>80</v>
      </c>
      <c r="W149" s="71">
        <f t="shared" ref="W149" si="42">W150</f>
        <v>80</v>
      </c>
      <c r="X149" s="71">
        <f t="shared" ref="X149" si="43">X150</f>
        <v>60</v>
      </c>
      <c r="Y149" s="71">
        <f t="shared" ref="Y149" si="44">Y150</f>
        <v>80</v>
      </c>
      <c r="Z149" s="71">
        <f t="shared" ref="Z149" si="45">Z150</f>
        <v>60</v>
      </c>
      <c r="AA149" s="71">
        <f t="shared" ref="AA149" si="46">AA150</f>
        <v>100</v>
      </c>
      <c r="AB149" s="71">
        <f t="shared" ref="AB149" si="47">AB150</f>
        <v>100</v>
      </c>
      <c r="AC149" s="71">
        <f t="shared" ref="AC149" si="48">AC150</f>
        <v>100</v>
      </c>
      <c r="AD149" s="71">
        <f t="shared" ref="AD149" si="49">AD150</f>
        <v>60</v>
      </c>
      <c r="AE149" s="71">
        <f t="shared" ref="AE149:AF149" si="50">AE150</f>
        <v>40</v>
      </c>
      <c r="AF149" s="71">
        <f t="shared" si="50"/>
        <v>80</v>
      </c>
    </row>
    <row r="150" spans="1:32" s="75" customFormat="1" ht="34.5" hidden="1" customHeight="1" x14ac:dyDescent="0.25">
      <c r="A150" s="174" t="s">
        <v>41</v>
      </c>
      <c r="B150" s="175" t="s">
        <v>42</v>
      </c>
      <c r="C150" s="175"/>
      <c r="D150" s="95">
        <f>IF(D152="да",IF(SUM(D153:D158)*20&gt;100,100,SUM(D153:D158)*20),(IF((D156+D157+D158)*30&gt;89,100,(IF(((D156+D157+D158)*30)=60,60,(D156+D157+D158)*20)))))</f>
        <v>100</v>
      </c>
      <c r="E150" s="95">
        <f t="shared" ref="E150:R150" si="51">IF(E152="да",IF(SUM(E153:E158)*20&gt;100,100,SUM(E153:E158)*20),(IF((E156+E157+E158)*30&gt;89,100,(IF(((E156+E157+E158)*30)=60,60,(E156+E157+E158)*20)))))</f>
        <v>80</v>
      </c>
      <c r="F150" s="95">
        <f t="shared" si="51"/>
        <v>60</v>
      </c>
      <c r="G150" s="95">
        <f t="shared" si="51"/>
        <v>80</v>
      </c>
      <c r="H150" s="95">
        <f t="shared" si="51"/>
        <v>80</v>
      </c>
      <c r="I150" s="95">
        <f t="shared" si="51"/>
        <v>60</v>
      </c>
      <c r="J150" s="95">
        <f t="shared" si="51"/>
        <v>100</v>
      </c>
      <c r="K150" s="95">
        <f t="shared" si="51"/>
        <v>40</v>
      </c>
      <c r="L150" s="95">
        <f t="shared" si="51"/>
        <v>60</v>
      </c>
      <c r="M150" s="95">
        <f t="shared" si="51"/>
        <v>80</v>
      </c>
      <c r="N150" s="95">
        <f t="shared" si="51"/>
        <v>80</v>
      </c>
      <c r="O150" s="95">
        <f t="shared" si="51"/>
        <v>80</v>
      </c>
      <c r="P150" s="95">
        <f t="shared" si="51"/>
        <v>80</v>
      </c>
      <c r="Q150" s="95">
        <f t="shared" si="51"/>
        <v>60</v>
      </c>
      <c r="R150" s="95">
        <f t="shared" si="51"/>
        <v>80</v>
      </c>
      <c r="S150" s="95">
        <f t="shared" ref="S150:AF150" si="52">IF(S152="да",IF(SUM(S153:S158)*20&gt;100,100,SUM(S153:S158)*20),(IF((S156+S157+S158)*30&gt;89,100,(IF(((S156+S157+S158)*30)=60,60,(S156+S157+S158)*20)))))</f>
        <v>80</v>
      </c>
      <c r="T150" s="95">
        <f t="shared" si="52"/>
        <v>80</v>
      </c>
      <c r="U150" s="95">
        <f t="shared" si="52"/>
        <v>80</v>
      </c>
      <c r="V150" s="95">
        <f t="shared" si="52"/>
        <v>80</v>
      </c>
      <c r="W150" s="95">
        <f t="shared" si="52"/>
        <v>80</v>
      </c>
      <c r="X150" s="95">
        <f t="shared" si="52"/>
        <v>60</v>
      </c>
      <c r="Y150" s="95">
        <f t="shared" si="52"/>
        <v>80</v>
      </c>
      <c r="Z150" s="95">
        <f t="shared" si="52"/>
        <v>60</v>
      </c>
      <c r="AA150" s="95">
        <f t="shared" si="52"/>
        <v>100</v>
      </c>
      <c r="AB150" s="95">
        <f t="shared" si="52"/>
        <v>100</v>
      </c>
      <c r="AC150" s="95">
        <f t="shared" si="52"/>
        <v>100</v>
      </c>
      <c r="AD150" s="95">
        <f t="shared" si="52"/>
        <v>60</v>
      </c>
      <c r="AE150" s="95">
        <f t="shared" si="52"/>
        <v>40</v>
      </c>
      <c r="AF150" s="95">
        <f t="shared" si="52"/>
        <v>80</v>
      </c>
    </row>
    <row r="151" spans="1:32" s="81" customFormat="1" ht="35.1" hidden="1" customHeight="1" x14ac:dyDescent="0.25">
      <c r="A151" s="174"/>
      <c r="B151" s="85"/>
      <c r="C151" s="86"/>
      <c r="D151" s="80">
        <f t="shared" ref="D151:Q151" si="53">SUM(D153:D158)</f>
        <v>5</v>
      </c>
      <c r="E151" s="80">
        <f t="shared" si="53"/>
        <v>4</v>
      </c>
      <c r="F151" s="80">
        <f t="shared" si="53"/>
        <v>3</v>
      </c>
      <c r="G151" s="80">
        <f t="shared" si="53"/>
        <v>4</v>
      </c>
      <c r="H151" s="80">
        <f t="shared" si="53"/>
        <v>4</v>
      </c>
      <c r="I151" s="80">
        <f t="shared" si="53"/>
        <v>3</v>
      </c>
      <c r="J151" s="80">
        <f t="shared" si="53"/>
        <v>5</v>
      </c>
      <c r="K151" s="80">
        <f t="shared" si="53"/>
        <v>2</v>
      </c>
      <c r="L151" s="80">
        <f t="shared" si="53"/>
        <v>3</v>
      </c>
      <c r="M151" s="80">
        <f t="shared" si="53"/>
        <v>4</v>
      </c>
      <c r="N151" s="80">
        <f t="shared" si="53"/>
        <v>4</v>
      </c>
      <c r="O151" s="80">
        <f t="shared" si="53"/>
        <v>4</v>
      </c>
      <c r="P151" s="80">
        <f t="shared" si="53"/>
        <v>4</v>
      </c>
      <c r="Q151" s="80">
        <f t="shared" si="53"/>
        <v>3</v>
      </c>
      <c r="R151" s="80">
        <f t="shared" ref="R151:AF151" si="54">SUM(R153:R158)</f>
        <v>4</v>
      </c>
      <c r="S151" s="80">
        <f t="shared" si="54"/>
        <v>4</v>
      </c>
      <c r="T151" s="80">
        <f t="shared" si="54"/>
        <v>4</v>
      </c>
      <c r="U151" s="80">
        <f t="shared" si="54"/>
        <v>4</v>
      </c>
      <c r="V151" s="80">
        <f t="shared" si="54"/>
        <v>4</v>
      </c>
      <c r="W151" s="80">
        <f t="shared" si="54"/>
        <v>4</v>
      </c>
      <c r="X151" s="80">
        <f t="shared" si="54"/>
        <v>3</v>
      </c>
      <c r="Y151" s="80">
        <f t="shared" si="54"/>
        <v>4</v>
      </c>
      <c r="Z151" s="80">
        <f t="shared" si="54"/>
        <v>3</v>
      </c>
      <c r="AA151" s="80">
        <f t="shared" si="54"/>
        <v>5</v>
      </c>
      <c r="AB151" s="80">
        <f t="shared" si="54"/>
        <v>6</v>
      </c>
      <c r="AC151" s="80">
        <f t="shared" si="54"/>
        <v>5</v>
      </c>
      <c r="AD151" s="80">
        <f t="shared" si="54"/>
        <v>3</v>
      </c>
      <c r="AE151" s="80">
        <f t="shared" si="54"/>
        <v>2</v>
      </c>
      <c r="AF151" s="80">
        <f t="shared" si="54"/>
        <v>4</v>
      </c>
    </row>
    <row r="152" spans="1:32" s="8" customFormat="1" ht="35.1" hidden="1" customHeight="1" x14ac:dyDescent="0.25">
      <c r="A152" s="174"/>
      <c r="B152" s="176" t="s">
        <v>146</v>
      </c>
      <c r="C152" s="177"/>
      <c r="D152" s="13" t="s">
        <v>292</v>
      </c>
      <c r="E152" s="13" t="s">
        <v>292</v>
      </c>
      <c r="F152" s="13" t="s">
        <v>292</v>
      </c>
      <c r="G152" s="13" t="s">
        <v>292</v>
      </c>
      <c r="H152" s="13" t="s">
        <v>292</v>
      </c>
      <c r="I152" s="13" t="s">
        <v>292</v>
      </c>
      <c r="J152" s="13" t="s">
        <v>292</v>
      </c>
      <c r="K152" s="13" t="s">
        <v>292</v>
      </c>
      <c r="L152" s="13" t="s">
        <v>292</v>
      </c>
      <c r="M152" s="13" t="s">
        <v>292</v>
      </c>
      <c r="N152" s="13" t="s">
        <v>292</v>
      </c>
      <c r="O152" s="13" t="s">
        <v>292</v>
      </c>
      <c r="P152" s="13" t="s">
        <v>292</v>
      </c>
      <c r="Q152" s="13" t="s">
        <v>292</v>
      </c>
      <c r="R152" s="13" t="s">
        <v>292</v>
      </c>
      <c r="S152" s="13" t="s">
        <v>292</v>
      </c>
      <c r="T152" s="13" t="s">
        <v>292</v>
      </c>
      <c r="U152" s="13" t="s">
        <v>292</v>
      </c>
      <c r="V152" s="13" t="s">
        <v>292</v>
      </c>
      <c r="W152" s="13" t="s">
        <v>292</v>
      </c>
      <c r="X152" s="13" t="s">
        <v>292</v>
      </c>
      <c r="Y152" s="13" t="s">
        <v>292</v>
      </c>
      <c r="Z152" s="13" t="s">
        <v>292</v>
      </c>
      <c r="AA152" s="13" t="s">
        <v>292</v>
      </c>
      <c r="AB152" s="13" t="s">
        <v>292</v>
      </c>
      <c r="AC152" s="13" t="s">
        <v>292</v>
      </c>
      <c r="AD152" s="151" t="s">
        <v>292</v>
      </c>
      <c r="AE152" s="151" t="s">
        <v>292</v>
      </c>
      <c r="AF152" s="13" t="s">
        <v>292</v>
      </c>
    </row>
    <row r="153" spans="1:32" ht="26.25" customHeight="1" x14ac:dyDescent="0.25">
      <c r="A153" s="174"/>
      <c r="B153" s="158" t="s">
        <v>43</v>
      </c>
      <c r="C153" s="164"/>
      <c r="D153" s="11">
        <v>0</v>
      </c>
      <c r="E153" s="11">
        <v>0</v>
      </c>
      <c r="F153" s="11">
        <v>0</v>
      </c>
      <c r="G153" s="11">
        <v>1</v>
      </c>
      <c r="H153" s="11">
        <v>0</v>
      </c>
      <c r="I153" s="11">
        <v>0</v>
      </c>
      <c r="J153" s="11">
        <v>0</v>
      </c>
      <c r="K153" s="11">
        <v>0</v>
      </c>
      <c r="L153" s="11">
        <v>0</v>
      </c>
      <c r="M153" s="11">
        <v>0</v>
      </c>
      <c r="N153" s="11">
        <v>0</v>
      </c>
      <c r="O153" s="11">
        <v>0</v>
      </c>
      <c r="P153" s="11">
        <v>0</v>
      </c>
      <c r="Q153" s="11">
        <v>0</v>
      </c>
      <c r="R153" s="11">
        <v>0</v>
      </c>
      <c r="S153" s="11">
        <v>0</v>
      </c>
      <c r="T153" s="11">
        <v>0</v>
      </c>
      <c r="U153" s="11">
        <v>0</v>
      </c>
      <c r="V153" s="11">
        <v>0</v>
      </c>
      <c r="W153" s="11">
        <v>0</v>
      </c>
      <c r="X153" s="11">
        <v>0</v>
      </c>
      <c r="Y153" s="11">
        <v>0</v>
      </c>
      <c r="Z153" s="11">
        <v>0</v>
      </c>
      <c r="AA153" s="11">
        <v>1</v>
      </c>
      <c r="AB153" s="11">
        <v>1</v>
      </c>
      <c r="AC153" s="11">
        <v>1</v>
      </c>
      <c r="AD153" s="11">
        <v>0</v>
      </c>
      <c r="AE153" s="11">
        <v>0</v>
      </c>
      <c r="AF153" s="11">
        <v>0</v>
      </c>
    </row>
    <row r="154" spans="1:32" ht="35.1" customHeight="1" x14ac:dyDescent="0.25">
      <c r="A154" s="174"/>
      <c r="B154" s="158" t="s">
        <v>44</v>
      </c>
      <c r="C154" s="164"/>
      <c r="D154" s="11">
        <v>1</v>
      </c>
      <c r="E154" s="11">
        <v>1</v>
      </c>
      <c r="F154" s="11">
        <v>1</v>
      </c>
      <c r="G154" s="11">
        <v>1</v>
      </c>
      <c r="H154" s="11">
        <v>1</v>
      </c>
      <c r="I154" s="11">
        <v>1</v>
      </c>
      <c r="J154" s="11">
        <v>1</v>
      </c>
      <c r="K154" s="11">
        <v>1</v>
      </c>
      <c r="L154" s="11">
        <v>1</v>
      </c>
      <c r="M154" s="11">
        <v>1</v>
      </c>
      <c r="N154" s="11">
        <v>1</v>
      </c>
      <c r="O154" s="11">
        <v>1</v>
      </c>
      <c r="P154" s="11">
        <v>1</v>
      </c>
      <c r="Q154" s="11">
        <v>1</v>
      </c>
      <c r="R154" s="11">
        <v>1</v>
      </c>
      <c r="S154" s="11">
        <v>1</v>
      </c>
      <c r="T154" s="11">
        <v>1</v>
      </c>
      <c r="U154" s="11">
        <v>1</v>
      </c>
      <c r="V154" s="11">
        <v>1</v>
      </c>
      <c r="W154" s="11">
        <v>1</v>
      </c>
      <c r="X154" s="11">
        <v>1</v>
      </c>
      <c r="Y154" s="11">
        <v>1</v>
      </c>
      <c r="Z154" s="11">
        <v>1</v>
      </c>
      <c r="AA154" s="11">
        <v>1</v>
      </c>
      <c r="AB154" s="11">
        <v>1</v>
      </c>
      <c r="AC154" s="11">
        <v>1</v>
      </c>
      <c r="AD154" s="11">
        <v>1</v>
      </c>
      <c r="AE154" s="11">
        <v>1</v>
      </c>
      <c r="AF154" s="11">
        <v>1</v>
      </c>
    </row>
    <row r="155" spans="1:32" ht="35.1" customHeight="1" x14ac:dyDescent="0.25">
      <c r="A155" s="174"/>
      <c r="B155" s="158" t="s">
        <v>45</v>
      </c>
      <c r="C155" s="164"/>
      <c r="D155" s="11">
        <v>1</v>
      </c>
      <c r="E155" s="11">
        <v>0</v>
      </c>
      <c r="F155" s="11">
        <v>0</v>
      </c>
      <c r="G155" s="11">
        <v>0</v>
      </c>
      <c r="H155" s="11">
        <v>0</v>
      </c>
      <c r="I155" s="11">
        <v>0</v>
      </c>
      <c r="J155" s="11">
        <v>1</v>
      </c>
      <c r="K155" s="11">
        <v>0</v>
      </c>
      <c r="L155" s="11">
        <v>0</v>
      </c>
      <c r="M155" s="11">
        <v>0</v>
      </c>
      <c r="N155" s="11">
        <v>0</v>
      </c>
      <c r="O155" s="11">
        <v>0</v>
      </c>
      <c r="P155" s="11">
        <v>0</v>
      </c>
      <c r="Q155" s="11">
        <v>0</v>
      </c>
      <c r="R155" s="11">
        <v>0</v>
      </c>
      <c r="S155" s="11">
        <v>0</v>
      </c>
      <c r="T155" s="11">
        <v>0</v>
      </c>
      <c r="U155" s="11">
        <v>0</v>
      </c>
      <c r="V155" s="11">
        <v>0</v>
      </c>
      <c r="W155" s="11">
        <v>0</v>
      </c>
      <c r="X155" s="11">
        <v>0</v>
      </c>
      <c r="Y155" s="11">
        <v>0</v>
      </c>
      <c r="Z155" s="11">
        <v>0</v>
      </c>
      <c r="AA155" s="11">
        <v>0</v>
      </c>
      <c r="AB155" s="11">
        <v>1</v>
      </c>
      <c r="AC155" s="11">
        <v>0</v>
      </c>
      <c r="AD155" s="11">
        <v>0</v>
      </c>
      <c r="AE155" s="11">
        <v>0</v>
      </c>
      <c r="AF155" s="11">
        <v>0</v>
      </c>
    </row>
    <row r="156" spans="1:32" ht="35.1" customHeight="1" x14ac:dyDescent="0.25">
      <c r="A156" s="174"/>
      <c r="B156" s="158" t="s">
        <v>46</v>
      </c>
      <c r="C156" s="164"/>
      <c r="D156" s="11">
        <v>1</v>
      </c>
      <c r="E156" s="11">
        <v>1</v>
      </c>
      <c r="F156" s="11">
        <v>1</v>
      </c>
      <c r="G156" s="11">
        <v>1</v>
      </c>
      <c r="H156" s="11">
        <v>1</v>
      </c>
      <c r="I156" s="11">
        <v>1</v>
      </c>
      <c r="J156" s="11">
        <v>1</v>
      </c>
      <c r="K156" s="11">
        <v>1</v>
      </c>
      <c r="L156" s="11">
        <v>1</v>
      </c>
      <c r="M156" s="11">
        <v>1</v>
      </c>
      <c r="N156" s="11">
        <v>1</v>
      </c>
      <c r="O156" s="11">
        <v>1</v>
      </c>
      <c r="P156" s="11">
        <v>1</v>
      </c>
      <c r="Q156" s="11">
        <v>1</v>
      </c>
      <c r="R156" s="11">
        <v>1</v>
      </c>
      <c r="S156" s="11">
        <v>1</v>
      </c>
      <c r="T156" s="11">
        <v>1</v>
      </c>
      <c r="U156" s="11">
        <v>1</v>
      </c>
      <c r="V156" s="11">
        <v>1</v>
      </c>
      <c r="W156" s="11">
        <v>1</v>
      </c>
      <c r="X156" s="11">
        <v>1</v>
      </c>
      <c r="Y156" s="11">
        <v>1</v>
      </c>
      <c r="Z156" s="11">
        <v>1</v>
      </c>
      <c r="AA156" s="11">
        <v>1</v>
      </c>
      <c r="AB156" s="11">
        <v>1</v>
      </c>
      <c r="AC156" s="11">
        <v>1</v>
      </c>
      <c r="AD156" s="11">
        <v>1</v>
      </c>
      <c r="AE156" s="11">
        <v>1</v>
      </c>
      <c r="AF156" s="11">
        <v>1</v>
      </c>
    </row>
    <row r="157" spans="1:32" ht="48.75" customHeight="1" x14ac:dyDescent="0.25">
      <c r="A157" s="174"/>
      <c r="B157" s="158" t="s">
        <v>47</v>
      </c>
      <c r="C157" s="164"/>
      <c r="D157" s="11">
        <v>1</v>
      </c>
      <c r="E157" s="11">
        <v>1</v>
      </c>
      <c r="F157" s="11">
        <v>0</v>
      </c>
      <c r="G157" s="11">
        <v>0</v>
      </c>
      <c r="H157" s="11">
        <v>1</v>
      </c>
      <c r="I157" s="11">
        <v>0</v>
      </c>
      <c r="J157" s="11">
        <v>1</v>
      </c>
      <c r="K157" s="11">
        <v>0</v>
      </c>
      <c r="L157" s="11">
        <v>0</v>
      </c>
      <c r="M157" s="11">
        <v>1</v>
      </c>
      <c r="N157" s="11">
        <v>1</v>
      </c>
      <c r="O157" s="11">
        <v>1</v>
      </c>
      <c r="P157" s="11">
        <v>1</v>
      </c>
      <c r="Q157" s="11">
        <v>1</v>
      </c>
      <c r="R157" s="11">
        <v>1</v>
      </c>
      <c r="S157" s="11">
        <v>1</v>
      </c>
      <c r="T157" s="11">
        <v>1</v>
      </c>
      <c r="U157" s="11">
        <v>1</v>
      </c>
      <c r="V157" s="11">
        <v>1</v>
      </c>
      <c r="W157" s="11">
        <v>1</v>
      </c>
      <c r="X157" s="11">
        <v>1</v>
      </c>
      <c r="Y157" s="11">
        <v>1</v>
      </c>
      <c r="Z157" s="11">
        <v>1</v>
      </c>
      <c r="AA157" s="11">
        <v>1</v>
      </c>
      <c r="AB157" s="11">
        <v>1</v>
      </c>
      <c r="AC157" s="11">
        <v>1</v>
      </c>
      <c r="AD157" s="11">
        <v>0</v>
      </c>
      <c r="AE157" s="11">
        <v>0</v>
      </c>
      <c r="AF157" s="11">
        <v>1</v>
      </c>
    </row>
    <row r="158" spans="1:32" ht="26.25" customHeight="1" x14ac:dyDescent="0.25">
      <c r="A158" s="174"/>
      <c r="B158" s="158" t="s">
        <v>48</v>
      </c>
      <c r="C158" s="164"/>
      <c r="D158" s="11">
        <v>1</v>
      </c>
      <c r="E158" s="11">
        <v>1</v>
      </c>
      <c r="F158" s="11">
        <v>1</v>
      </c>
      <c r="G158" s="11">
        <v>1</v>
      </c>
      <c r="H158" s="11">
        <v>1</v>
      </c>
      <c r="I158" s="11">
        <v>1</v>
      </c>
      <c r="J158" s="11">
        <v>1</v>
      </c>
      <c r="K158" s="11">
        <v>0</v>
      </c>
      <c r="L158" s="11">
        <v>1</v>
      </c>
      <c r="M158" s="11">
        <v>1</v>
      </c>
      <c r="N158" s="11">
        <v>1</v>
      </c>
      <c r="O158" s="11">
        <v>1</v>
      </c>
      <c r="P158" s="11">
        <v>1</v>
      </c>
      <c r="Q158" s="11">
        <v>0</v>
      </c>
      <c r="R158" s="11">
        <v>1</v>
      </c>
      <c r="S158" s="11">
        <v>1</v>
      </c>
      <c r="T158" s="11">
        <v>1</v>
      </c>
      <c r="U158" s="11">
        <v>1</v>
      </c>
      <c r="V158" s="11">
        <v>1</v>
      </c>
      <c r="W158" s="11">
        <v>1</v>
      </c>
      <c r="X158" s="11">
        <v>0</v>
      </c>
      <c r="Y158" s="11">
        <v>1</v>
      </c>
      <c r="Z158" s="11">
        <v>0</v>
      </c>
      <c r="AA158" s="11">
        <v>1</v>
      </c>
      <c r="AB158" s="11">
        <v>1</v>
      </c>
      <c r="AC158" s="11">
        <v>1</v>
      </c>
      <c r="AD158" s="11">
        <v>1</v>
      </c>
      <c r="AE158" s="11">
        <v>0</v>
      </c>
      <c r="AF158" s="11">
        <v>1</v>
      </c>
    </row>
    <row r="159" spans="1:32" s="72" customFormat="1" ht="35.1" customHeight="1" x14ac:dyDescent="0.25">
      <c r="A159" s="82" t="s">
        <v>96</v>
      </c>
      <c r="B159" s="167" t="s">
        <v>156</v>
      </c>
      <c r="C159" s="168"/>
      <c r="D159" s="83">
        <v>60</v>
      </c>
      <c r="E159" s="83">
        <v>94</v>
      </c>
      <c r="F159" s="83">
        <v>79</v>
      </c>
      <c r="G159" s="83">
        <v>73</v>
      </c>
      <c r="H159" s="83">
        <v>89</v>
      </c>
      <c r="I159" s="83">
        <v>94</v>
      </c>
      <c r="J159" s="83">
        <v>73</v>
      </c>
      <c r="K159" s="83">
        <v>85</v>
      </c>
      <c r="L159" s="83">
        <v>91</v>
      </c>
      <c r="M159" s="83">
        <v>100</v>
      </c>
      <c r="N159" s="83">
        <v>100</v>
      </c>
      <c r="O159" s="83">
        <v>100</v>
      </c>
      <c r="P159" s="83">
        <v>100</v>
      </c>
      <c r="Q159" s="83">
        <v>100</v>
      </c>
      <c r="R159" s="83">
        <v>78</v>
      </c>
      <c r="S159" s="83">
        <v>100</v>
      </c>
      <c r="T159" s="83">
        <v>94</v>
      </c>
      <c r="U159" s="83">
        <v>100</v>
      </c>
      <c r="V159" s="83">
        <v>100</v>
      </c>
      <c r="W159" s="83">
        <v>100</v>
      </c>
      <c r="X159" s="83">
        <v>100</v>
      </c>
      <c r="Y159" s="83">
        <v>0</v>
      </c>
      <c r="Z159" s="83">
        <v>100</v>
      </c>
      <c r="AA159" s="83">
        <v>100</v>
      </c>
      <c r="AB159" s="83">
        <v>97</v>
      </c>
      <c r="AC159" s="83">
        <v>100</v>
      </c>
      <c r="AD159" s="83">
        <v>100</v>
      </c>
      <c r="AE159" s="83">
        <v>100</v>
      </c>
      <c r="AF159" s="83">
        <v>100</v>
      </c>
    </row>
    <row r="160" spans="1:32" s="6" customFormat="1" ht="35.1" customHeight="1" x14ac:dyDescent="0.25">
      <c r="A160" s="84" t="s">
        <v>157</v>
      </c>
      <c r="B160" s="165" t="s">
        <v>143</v>
      </c>
      <c r="C160" s="166"/>
      <c r="D160" s="87">
        <v>86.800000000000011</v>
      </c>
      <c r="E160" s="87">
        <v>93.800000000000011</v>
      </c>
      <c r="F160" s="87">
        <v>91.600000000000009</v>
      </c>
      <c r="G160" s="87">
        <v>93.4</v>
      </c>
      <c r="H160" s="87">
        <v>92.800000000000011</v>
      </c>
      <c r="I160" s="87">
        <v>96</v>
      </c>
      <c r="J160" s="87">
        <v>93.800000000000011</v>
      </c>
      <c r="K160" s="87">
        <v>82.4</v>
      </c>
      <c r="L160" s="87">
        <v>86.600000000000009</v>
      </c>
      <c r="M160" s="87">
        <v>96.800000000000011</v>
      </c>
      <c r="N160" s="87">
        <v>97.6</v>
      </c>
      <c r="O160" s="87">
        <v>97.6</v>
      </c>
      <c r="P160" s="87">
        <v>96.4</v>
      </c>
      <c r="Q160" s="87">
        <v>99.2</v>
      </c>
      <c r="R160" s="87">
        <v>98.4</v>
      </c>
      <c r="S160" s="87">
        <v>100</v>
      </c>
      <c r="T160" s="87">
        <v>98.4</v>
      </c>
      <c r="U160" s="87">
        <v>100</v>
      </c>
      <c r="V160" s="87">
        <v>94.600000000000009</v>
      </c>
      <c r="W160" s="87">
        <v>96.4</v>
      </c>
      <c r="X160" s="87">
        <v>99.2</v>
      </c>
      <c r="Y160" s="87">
        <v>99.2</v>
      </c>
      <c r="Z160" s="87">
        <v>96</v>
      </c>
      <c r="AA160" s="87">
        <v>99.2</v>
      </c>
      <c r="AB160" s="87">
        <v>99.2</v>
      </c>
      <c r="AC160" s="87">
        <v>98.600000000000009</v>
      </c>
      <c r="AD160" s="87">
        <v>98.4</v>
      </c>
      <c r="AE160" s="87">
        <v>98.800000000000011</v>
      </c>
      <c r="AF160" s="87">
        <v>98.600000000000009</v>
      </c>
    </row>
    <row r="161" spans="1:32" s="72" customFormat="1" ht="63" customHeight="1" x14ac:dyDescent="0.25">
      <c r="A161" s="82" t="s">
        <v>103</v>
      </c>
      <c r="B161" s="167" t="s">
        <v>158</v>
      </c>
      <c r="C161" s="168"/>
      <c r="D161" s="83">
        <v>87</v>
      </c>
      <c r="E161" s="83">
        <v>92</v>
      </c>
      <c r="F161" s="83">
        <v>89</v>
      </c>
      <c r="G161" s="83">
        <v>93</v>
      </c>
      <c r="H161" s="83">
        <v>91</v>
      </c>
      <c r="I161" s="83">
        <v>96</v>
      </c>
      <c r="J161" s="83">
        <v>93</v>
      </c>
      <c r="K161" s="83">
        <v>81</v>
      </c>
      <c r="L161" s="83">
        <v>87</v>
      </c>
      <c r="M161" s="83">
        <v>95</v>
      </c>
      <c r="N161" s="83">
        <v>95</v>
      </c>
      <c r="O161" s="83">
        <v>98</v>
      </c>
      <c r="P161" s="83">
        <v>93</v>
      </c>
      <c r="Q161" s="83">
        <v>98</v>
      </c>
      <c r="R161" s="83">
        <v>98</v>
      </c>
      <c r="S161" s="83">
        <v>100</v>
      </c>
      <c r="T161" s="83">
        <v>99</v>
      </c>
      <c r="U161" s="83">
        <v>100</v>
      </c>
      <c r="V161" s="83">
        <v>93</v>
      </c>
      <c r="W161" s="83">
        <v>95</v>
      </c>
      <c r="X161" s="83">
        <v>100</v>
      </c>
      <c r="Y161" s="83">
        <v>99</v>
      </c>
      <c r="Z161" s="83">
        <v>95</v>
      </c>
      <c r="AA161" s="83">
        <v>99</v>
      </c>
      <c r="AB161" s="83">
        <v>99</v>
      </c>
      <c r="AC161" s="83">
        <v>98</v>
      </c>
      <c r="AD161" s="83">
        <v>97</v>
      </c>
      <c r="AE161" s="83">
        <v>99</v>
      </c>
      <c r="AF161" s="83">
        <v>98</v>
      </c>
    </row>
    <row r="162" spans="1:32" s="72" customFormat="1" ht="51.75" customHeight="1" x14ac:dyDescent="0.25">
      <c r="A162" s="82" t="s">
        <v>108</v>
      </c>
      <c r="B162" s="169" t="s">
        <v>159</v>
      </c>
      <c r="C162" s="169"/>
      <c r="D162" s="83">
        <v>84</v>
      </c>
      <c r="E162" s="83">
        <v>94</v>
      </c>
      <c r="F162" s="83">
        <v>92</v>
      </c>
      <c r="G162" s="83">
        <v>93</v>
      </c>
      <c r="H162" s="83">
        <v>92</v>
      </c>
      <c r="I162" s="83">
        <v>95</v>
      </c>
      <c r="J162" s="83">
        <v>93</v>
      </c>
      <c r="K162" s="83">
        <v>82</v>
      </c>
      <c r="L162" s="83">
        <v>85</v>
      </c>
      <c r="M162" s="83">
        <v>98</v>
      </c>
      <c r="N162" s="83">
        <v>99</v>
      </c>
      <c r="O162" s="83">
        <v>97</v>
      </c>
      <c r="P162" s="83">
        <v>98</v>
      </c>
      <c r="Q162" s="83">
        <v>100</v>
      </c>
      <c r="R162" s="83">
        <v>99</v>
      </c>
      <c r="S162" s="83">
        <v>100</v>
      </c>
      <c r="T162" s="83">
        <v>97</v>
      </c>
      <c r="U162" s="83">
        <v>100</v>
      </c>
      <c r="V162" s="83">
        <v>95</v>
      </c>
      <c r="W162" s="83">
        <v>98</v>
      </c>
      <c r="X162" s="83">
        <v>98</v>
      </c>
      <c r="Y162" s="83">
        <v>99</v>
      </c>
      <c r="Z162" s="83">
        <v>96</v>
      </c>
      <c r="AA162" s="83">
        <v>99</v>
      </c>
      <c r="AB162" s="83">
        <v>99</v>
      </c>
      <c r="AC162" s="83">
        <v>99</v>
      </c>
      <c r="AD162" s="83">
        <v>99</v>
      </c>
      <c r="AE162" s="83">
        <v>99</v>
      </c>
      <c r="AF162" s="83">
        <v>99</v>
      </c>
    </row>
    <row r="163" spans="1:32" s="72" customFormat="1" ht="35.1" customHeight="1" x14ac:dyDescent="0.25">
      <c r="A163" s="82" t="s">
        <v>115</v>
      </c>
      <c r="B163" s="167" t="s">
        <v>160</v>
      </c>
      <c r="C163" s="168"/>
      <c r="D163" s="83">
        <v>92</v>
      </c>
      <c r="E163" s="83">
        <v>97</v>
      </c>
      <c r="F163" s="83">
        <v>96</v>
      </c>
      <c r="G163" s="83">
        <v>95</v>
      </c>
      <c r="H163" s="83">
        <v>98</v>
      </c>
      <c r="I163" s="83">
        <v>98</v>
      </c>
      <c r="J163" s="83">
        <v>97</v>
      </c>
      <c r="K163" s="83">
        <v>86</v>
      </c>
      <c r="L163" s="83">
        <v>89</v>
      </c>
      <c r="M163" s="83">
        <v>98</v>
      </c>
      <c r="N163" s="83">
        <v>100</v>
      </c>
      <c r="O163" s="83">
        <v>98</v>
      </c>
      <c r="P163" s="83">
        <v>100</v>
      </c>
      <c r="Q163" s="83">
        <v>100</v>
      </c>
      <c r="R163" s="83">
        <v>98</v>
      </c>
      <c r="S163" s="83">
        <v>100</v>
      </c>
      <c r="T163" s="83">
        <v>100</v>
      </c>
      <c r="U163" s="83">
        <v>100</v>
      </c>
      <c r="V163" s="83">
        <v>97</v>
      </c>
      <c r="W163" s="83">
        <v>96</v>
      </c>
      <c r="X163" s="83">
        <v>100</v>
      </c>
      <c r="Y163" s="83">
        <v>100</v>
      </c>
      <c r="Z163" s="83">
        <v>98</v>
      </c>
      <c r="AA163" s="83">
        <v>100</v>
      </c>
      <c r="AB163" s="83">
        <v>100</v>
      </c>
      <c r="AC163" s="83">
        <v>99</v>
      </c>
      <c r="AD163" s="83">
        <v>100</v>
      </c>
      <c r="AE163" s="83">
        <v>98</v>
      </c>
      <c r="AF163" s="83">
        <v>99</v>
      </c>
    </row>
    <row r="164" spans="1:32" s="6" customFormat="1" ht="35.1" customHeight="1" x14ac:dyDescent="0.25">
      <c r="A164" s="84" t="s">
        <v>161</v>
      </c>
      <c r="B164" s="165" t="s">
        <v>162</v>
      </c>
      <c r="C164" s="166"/>
      <c r="D164" s="87">
        <v>86.7</v>
      </c>
      <c r="E164" s="87">
        <v>91.9</v>
      </c>
      <c r="F164" s="87">
        <v>92.1</v>
      </c>
      <c r="G164" s="87">
        <v>91.8</v>
      </c>
      <c r="H164" s="87">
        <v>93.6</v>
      </c>
      <c r="I164" s="87">
        <v>91.1</v>
      </c>
      <c r="J164" s="87">
        <v>91.4</v>
      </c>
      <c r="K164" s="87">
        <v>83.7</v>
      </c>
      <c r="L164" s="87">
        <v>86.9</v>
      </c>
      <c r="M164" s="87">
        <v>97</v>
      </c>
      <c r="N164" s="87">
        <v>97.1</v>
      </c>
      <c r="O164" s="87">
        <v>98.1</v>
      </c>
      <c r="P164" s="87">
        <v>91.8</v>
      </c>
      <c r="Q164" s="87">
        <v>99.4</v>
      </c>
      <c r="R164" s="87">
        <v>98.2</v>
      </c>
      <c r="S164" s="87">
        <v>100</v>
      </c>
      <c r="T164" s="87">
        <v>97.5</v>
      </c>
      <c r="U164" s="87">
        <v>99.6</v>
      </c>
      <c r="V164" s="87">
        <v>94</v>
      </c>
      <c r="W164" s="87">
        <v>97.7</v>
      </c>
      <c r="X164" s="87">
        <v>96.3</v>
      </c>
      <c r="Y164" s="87">
        <v>97.6</v>
      </c>
      <c r="Z164" s="87">
        <v>93.4</v>
      </c>
      <c r="AA164" s="87">
        <v>97.8</v>
      </c>
      <c r="AB164" s="87">
        <v>99</v>
      </c>
      <c r="AC164" s="87">
        <v>98.6</v>
      </c>
      <c r="AD164" s="87">
        <v>98.2</v>
      </c>
      <c r="AE164" s="87">
        <v>97.4</v>
      </c>
      <c r="AF164" s="87">
        <v>97.9</v>
      </c>
    </row>
    <row r="165" spans="1:32" s="72" customFormat="1" ht="51.75" customHeight="1" x14ac:dyDescent="0.25">
      <c r="A165" s="82" t="s">
        <v>122</v>
      </c>
      <c r="B165" s="167" t="s">
        <v>163</v>
      </c>
      <c r="C165" s="168"/>
      <c r="D165" s="83">
        <v>84</v>
      </c>
      <c r="E165" s="83">
        <v>91</v>
      </c>
      <c r="F165" s="83">
        <v>91</v>
      </c>
      <c r="G165" s="83">
        <v>91</v>
      </c>
      <c r="H165" s="83">
        <v>91</v>
      </c>
      <c r="I165" s="83">
        <v>87</v>
      </c>
      <c r="J165" s="83">
        <v>90</v>
      </c>
      <c r="K165" s="83">
        <v>80</v>
      </c>
      <c r="L165" s="83">
        <v>86</v>
      </c>
      <c r="M165" s="83">
        <v>94</v>
      </c>
      <c r="N165" s="83">
        <v>92</v>
      </c>
      <c r="O165" s="83">
        <v>96</v>
      </c>
      <c r="P165" s="83">
        <v>91</v>
      </c>
      <c r="Q165" s="83">
        <v>98</v>
      </c>
      <c r="R165" s="83">
        <v>97</v>
      </c>
      <c r="S165" s="83">
        <v>100</v>
      </c>
      <c r="T165" s="83">
        <v>96</v>
      </c>
      <c r="U165" s="83">
        <v>100</v>
      </c>
      <c r="V165" s="83">
        <v>89</v>
      </c>
      <c r="W165" s="83">
        <v>99</v>
      </c>
      <c r="X165" s="83">
        <v>93</v>
      </c>
      <c r="Y165" s="83">
        <v>95</v>
      </c>
      <c r="Z165" s="83">
        <v>92</v>
      </c>
      <c r="AA165" s="83">
        <v>98</v>
      </c>
      <c r="AB165" s="83">
        <v>99</v>
      </c>
      <c r="AC165" s="83">
        <v>99</v>
      </c>
      <c r="AD165" s="83">
        <v>99</v>
      </c>
      <c r="AE165" s="83">
        <v>98</v>
      </c>
      <c r="AF165" s="83">
        <v>99</v>
      </c>
    </row>
    <row r="166" spans="1:32" s="72" customFormat="1" ht="35.1" customHeight="1" x14ac:dyDescent="0.25">
      <c r="A166" s="82" t="s">
        <v>127</v>
      </c>
      <c r="B166" s="169" t="s">
        <v>164</v>
      </c>
      <c r="C166" s="169"/>
      <c r="D166" s="83">
        <v>90</v>
      </c>
      <c r="E166" s="83">
        <v>93</v>
      </c>
      <c r="F166" s="83">
        <v>94</v>
      </c>
      <c r="G166" s="83">
        <v>90</v>
      </c>
      <c r="H166" s="83">
        <v>94</v>
      </c>
      <c r="I166" s="83">
        <v>95</v>
      </c>
      <c r="J166" s="83">
        <v>92</v>
      </c>
      <c r="K166" s="83">
        <v>86</v>
      </c>
      <c r="L166" s="83">
        <v>88</v>
      </c>
      <c r="M166" s="83">
        <v>99</v>
      </c>
      <c r="N166" s="83">
        <v>100</v>
      </c>
      <c r="O166" s="83">
        <v>99</v>
      </c>
      <c r="P166" s="83">
        <v>95</v>
      </c>
      <c r="Q166" s="83">
        <v>100</v>
      </c>
      <c r="R166" s="83">
        <v>98</v>
      </c>
      <c r="S166" s="83">
        <v>100</v>
      </c>
      <c r="T166" s="83">
        <v>96</v>
      </c>
      <c r="U166" s="83">
        <v>98</v>
      </c>
      <c r="V166" s="83">
        <v>94</v>
      </c>
      <c r="W166" s="83">
        <v>95</v>
      </c>
      <c r="X166" s="83">
        <v>97</v>
      </c>
      <c r="Y166" s="83">
        <v>98</v>
      </c>
      <c r="Z166" s="83">
        <v>94</v>
      </c>
      <c r="AA166" s="83">
        <v>97</v>
      </c>
      <c r="AB166" s="83">
        <v>99</v>
      </c>
      <c r="AC166" s="83">
        <v>97</v>
      </c>
      <c r="AD166" s="83">
        <v>95</v>
      </c>
      <c r="AE166" s="83">
        <v>95</v>
      </c>
      <c r="AF166" s="83">
        <v>96</v>
      </c>
    </row>
    <row r="167" spans="1:32" s="72" customFormat="1" ht="35.1" customHeight="1" x14ac:dyDescent="0.25">
      <c r="A167" s="82" t="s">
        <v>132</v>
      </c>
      <c r="B167" s="167" t="s">
        <v>165</v>
      </c>
      <c r="C167" s="168"/>
      <c r="D167" s="83">
        <v>87</v>
      </c>
      <c r="E167" s="83">
        <v>92</v>
      </c>
      <c r="F167" s="83">
        <v>92</v>
      </c>
      <c r="G167" s="83">
        <v>93</v>
      </c>
      <c r="H167" s="83">
        <v>95</v>
      </c>
      <c r="I167" s="83">
        <v>92</v>
      </c>
      <c r="J167" s="83">
        <v>92</v>
      </c>
      <c r="K167" s="83">
        <v>85</v>
      </c>
      <c r="L167" s="83">
        <v>87</v>
      </c>
      <c r="M167" s="83">
        <v>98</v>
      </c>
      <c r="N167" s="83">
        <v>99</v>
      </c>
      <c r="O167" s="83">
        <v>99</v>
      </c>
      <c r="P167" s="83">
        <v>91</v>
      </c>
      <c r="Q167" s="83">
        <v>100</v>
      </c>
      <c r="R167" s="83">
        <v>99</v>
      </c>
      <c r="S167" s="83">
        <v>100</v>
      </c>
      <c r="T167" s="83">
        <v>99</v>
      </c>
      <c r="U167" s="83">
        <v>100</v>
      </c>
      <c r="V167" s="83">
        <v>97</v>
      </c>
      <c r="W167" s="83">
        <v>98</v>
      </c>
      <c r="X167" s="83">
        <v>98</v>
      </c>
      <c r="Y167" s="83">
        <v>99</v>
      </c>
      <c r="Z167" s="83">
        <v>94</v>
      </c>
      <c r="AA167" s="83">
        <v>98</v>
      </c>
      <c r="AB167" s="83">
        <v>99</v>
      </c>
      <c r="AC167" s="83">
        <v>99</v>
      </c>
      <c r="AD167" s="83">
        <v>99</v>
      </c>
      <c r="AE167" s="83">
        <v>98</v>
      </c>
      <c r="AF167" s="83">
        <v>98</v>
      </c>
    </row>
    <row r="168" spans="1:32" s="124" customFormat="1" ht="48" customHeight="1" x14ac:dyDescent="0.3">
      <c r="A168" s="170" t="s">
        <v>140</v>
      </c>
      <c r="B168" s="171"/>
      <c r="C168" s="172"/>
      <c r="D168" s="123">
        <v>82.44</v>
      </c>
      <c r="E168" s="123">
        <v>91.8</v>
      </c>
      <c r="F168" s="123">
        <v>86.560000000000016</v>
      </c>
      <c r="G168" s="123">
        <v>84.98</v>
      </c>
      <c r="H168" s="123">
        <v>88.820000000000007</v>
      </c>
      <c r="I168" s="123">
        <v>86.22</v>
      </c>
      <c r="J168" s="123">
        <v>87.58</v>
      </c>
      <c r="K168" s="123">
        <v>78.400000000000006</v>
      </c>
      <c r="L168" s="123">
        <v>84.84</v>
      </c>
      <c r="M168" s="123">
        <v>91.26</v>
      </c>
      <c r="N168" s="123">
        <v>89.84</v>
      </c>
      <c r="O168" s="123">
        <v>88.96</v>
      </c>
      <c r="P168" s="123">
        <v>87.24</v>
      </c>
      <c r="Q168" s="123">
        <v>89.640000000000015</v>
      </c>
      <c r="R168" s="123">
        <v>88.56</v>
      </c>
      <c r="S168" s="123">
        <v>91.74</v>
      </c>
      <c r="T168" s="123">
        <v>91.72</v>
      </c>
      <c r="U168" s="123">
        <v>90.240000000000009</v>
      </c>
      <c r="V168" s="123">
        <v>89.740000000000009</v>
      </c>
      <c r="W168" s="123">
        <v>89.3</v>
      </c>
      <c r="X168" s="123">
        <v>88.56</v>
      </c>
      <c r="Y168" s="123">
        <v>85.179999999999993</v>
      </c>
      <c r="Z168" s="123">
        <v>86.240000000000009</v>
      </c>
      <c r="AA168" s="123">
        <v>95.320000000000007</v>
      </c>
      <c r="AB168" s="123">
        <v>98.28</v>
      </c>
      <c r="AC168" s="123">
        <v>96.440000000000012</v>
      </c>
      <c r="AD168" s="123">
        <v>88.460000000000008</v>
      </c>
      <c r="AE168" s="123">
        <v>88.22</v>
      </c>
      <c r="AF168" s="123">
        <v>91.940000000000012</v>
      </c>
    </row>
  </sheetData>
  <autoFilter ref="A1:AF168" xr:uid="{00000000-0009-0000-0000-000002000000}"/>
  <mergeCells count="162">
    <mergeCell ref="B11:C11"/>
    <mergeCell ref="B12:C12"/>
    <mergeCell ref="B13:C13"/>
    <mergeCell ref="B14:C14"/>
    <mergeCell ref="A1:A2"/>
    <mergeCell ref="B1:B2"/>
    <mergeCell ref="C1:C2"/>
    <mergeCell ref="B3:C3"/>
    <mergeCell ref="A5:A28"/>
    <mergeCell ref="B5:C5"/>
    <mergeCell ref="B7:C7"/>
    <mergeCell ref="B8:C8"/>
    <mergeCell ref="B9:C9"/>
    <mergeCell ref="B10:C10"/>
    <mergeCell ref="B24:C24"/>
    <mergeCell ref="B25:C25"/>
    <mergeCell ref="B27:C27"/>
    <mergeCell ref="B28:C28"/>
    <mergeCell ref="B15:C15"/>
    <mergeCell ref="B16:C16"/>
    <mergeCell ref="B17:C17"/>
    <mergeCell ref="B18:C18"/>
    <mergeCell ref="B22:C22"/>
    <mergeCell ref="B23:C23"/>
    <mergeCell ref="B43:C43"/>
    <mergeCell ref="B44:C44"/>
    <mergeCell ref="B45:C45"/>
    <mergeCell ref="B46:C46"/>
    <mergeCell ref="B47:C47"/>
    <mergeCell ref="B26:C26"/>
    <mergeCell ref="B48:C48"/>
    <mergeCell ref="B31:C31"/>
    <mergeCell ref="B32:C32"/>
    <mergeCell ref="B40:C40"/>
    <mergeCell ref="B41:C41"/>
    <mergeCell ref="B67:C67"/>
    <mergeCell ref="B68:C68"/>
    <mergeCell ref="B62:C62"/>
    <mergeCell ref="B63:C63"/>
    <mergeCell ref="B64:C64"/>
    <mergeCell ref="B65:C65"/>
    <mergeCell ref="B66:C66"/>
    <mergeCell ref="B75:C75"/>
    <mergeCell ref="B49:C49"/>
    <mergeCell ref="B50:C50"/>
    <mergeCell ref="B51:C51"/>
    <mergeCell ref="B52:C52"/>
    <mergeCell ref="B54:C54"/>
    <mergeCell ref="B55:C55"/>
    <mergeCell ref="B53:C53"/>
    <mergeCell ref="B91:C91"/>
    <mergeCell ref="B92:C92"/>
    <mergeCell ref="B93:C93"/>
    <mergeCell ref="B76:C76"/>
    <mergeCell ref="B77:C77"/>
    <mergeCell ref="B78:C78"/>
    <mergeCell ref="B79:C79"/>
    <mergeCell ref="B80:C80"/>
    <mergeCell ref="B69:C69"/>
    <mergeCell ref="B70:C70"/>
    <mergeCell ref="B71:C71"/>
    <mergeCell ref="B72:C72"/>
    <mergeCell ref="B73:C73"/>
    <mergeCell ref="B74:C74"/>
    <mergeCell ref="B82:C82"/>
    <mergeCell ref="B83:C83"/>
    <mergeCell ref="B84:C84"/>
    <mergeCell ref="B86:C86"/>
    <mergeCell ref="B87:C87"/>
    <mergeCell ref="B85:C85"/>
    <mergeCell ref="B88:C88"/>
    <mergeCell ref="B89:C89"/>
    <mergeCell ref="B90:C90"/>
    <mergeCell ref="B118:C118"/>
    <mergeCell ref="B121:C121"/>
    <mergeCell ref="A123:A127"/>
    <mergeCell ref="B123:C123"/>
    <mergeCell ref="B124:C124"/>
    <mergeCell ref="B125:C125"/>
    <mergeCell ref="B126:C126"/>
    <mergeCell ref="B127:C127"/>
    <mergeCell ref="A33:A118"/>
    <mergeCell ref="B33:C33"/>
    <mergeCell ref="B34:C34"/>
    <mergeCell ref="B35:C35"/>
    <mergeCell ref="B36:C36"/>
    <mergeCell ref="B37:C37"/>
    <mergeCell ref="B38:C38"/>
    <mergeCell ref="B42:C42"/>
    <mergeCell ref="B56:C56"/>
    <mergeCell ref="B57:C57"/>
    <mergeCell ref="B58:C58"/>
    <mergeCell ref="B59:C59"/>
    <mergeCell ref="B60:C60"/>
    <mergeCell ref="B61:C61"/>
    <mergeCell ref="B94:C94"/>
    <mergeCell ref="B95:C95"/>
    <mergeCell ref="B128:C128"/>
    <mergeCell ref="B129:C129"/>
    <mergeCell ref="B130:C130"/>
    <mergeCell ref="B131:C131"/>
    <mergeCell ref="A132:A138"/>
    <mergeCell ref="B132:C132"/>
    <mergeCell ref="B134:C134"/>
    <mergeCell ref="B135:C135"/>
    <mergeCell ref="B136:C136"/>
    <mergeCell ref="B137:C137"/>
    <mergeCell ref="B138:C138"/>
    <mergeCell ref="B139:C139"/>
    <mergeCell ref="B140:C140"/>
    <mergeCell ref="B141:C141"/>
    <mergeCell ref="A142:A148"/>
    <mergeCell ref="B142:C142"/>
    <mergeCell ref="B144:C144"/>
    <mergeCell ref="B145:C145"/>
    <mergeCell ref="B146:C146"/>
    <mergeCell ref="B147:C147"/>
    <mergeCell ref="B148:C148"/>
    <mergeCell ref="B149:C149"/>
    <mergeCell ref="A150:A158"/>
    <mergeCell ref="B150:C150"/>
    <mergeCell ref="B152:C152"/>
    <mergeCell ref="B153:C153"/>
    <mergeCell ref="B154:C154"/>
    <mergeCell ref="B155:C155"/>
    <mergeCell ref="B156:C156"/>
    <mergeCell ref="B157:C157"/>
    <mergeCell ref="B164:C164"/>
    <mergeCell ref="B165:C165"/>
    <mergeCell ref="B166:C166"/>
    <mergeCell ref="B167:C167"/>
    <mergeCell ref="A168:C168"/>
    <mergeCell ref="B158:C158"/>
    <mergeCell ref="B159:C159"/>
    <mergeCell ref="B160:C160"/>
    <mergeCell ref="B161:C161"/>
    <mergeCell ref="B162:C162"/>
    <mergeCell ref="B163:C163"/>
    <mergeCell ref="B110:C110"/>
    <mergeCell ref="B111:C111"/>
    <mergeCell ref="B113:C113"/>
    <mergeCell ref="B115:C115"/>
    <mergeCell ref="B116:C116"/>
    <mergeCell ref="B117:C117"/>
    <mergeCell ref="B4:C4"/>
    <mergeCell ref="B99:C99"/>
    <mergeCell ref="B100:C100"/>
    <mergeCell ref="B101:C101"/>
    <mergeCell ref="B102:C102"/>
    <mergeCell ref="B103:C103"/>
    <mergeCell ref="B105:C105"/>
    <mergeCell ref="B106:C106"/>
    <mergeCell ref="B107:C107"/>
    <mergeCell ref="B108:C108"/>
    <mergeCell ref="B19:C19"/>
    <mergeCell ref="B20:C20"/>
    <mergeCell ref="B21:C21"/>
    <mergeCell ref="B39:C39"/>
    <mergeCell ref="B97:C97"/>
    <mergeCell ref="B98:C98"/>
    <mergeCell ref="B96:C96"/>
    <mergeCell ref="B81:C8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27"/>
  <sheetViews>
    <sheetView zoomScale="75" zoomScaleNormal="75" workbookViewId="0">
      <pane xSplit="3" ySplit="2" topLeftCell="W119" activePane="bottomRight" state="frozen"/>
      <selection pane="topRight" activeCell="F1" sqref="F1"/>
      <selection pane="bottomLeft" activeCell="A10" sqref="A10"/>
      <selection pane="bottomRight" activeCell="AB1" sqref="AB1:AB1048576"/>
    </sheetView>
  </sheetViews>
  <sheetFormatPr defaultRowHeight="14.4" x14ac:dyDescent="0.3"/>
  <cols>
    <col min="1" max="1" width="11.33203125" style="57" customWidth="1"/>
    <col min="2" max="2" width="55" customWidth="1"/>
    <col min="3" max="3" width="16.109375" customWidth="1"/>
    <col min="4" max="32" width="15.6640625" customWidth="1"/>
  </cols>
  <sheetData>
    <row r="1" spans="1:32" x14ac:dyDescent="0.3">
      <c r="A1" s="20"/>
      <c r="B1" s="20"/>
      <c r="C1" s="20"/>
      <c r="D1" s="1">
        <v>1</v>
      </c>
      <c r="E1" s="1">
        <v>2</v>
      </c>
      <c r="F1" s="1">
        <v>3</v>
      </c>
      <c r="G1" s="1">
        <v>4</v>
      </c>
      <c r="H1" s="1">
        <v>5</v>
      </c>
      <c r="I1" s="1">
        <v>6</v>
      </c>
      <c r="J1" s="1">
        <v>7</v>
      </c>
      <c r="K1" s="1">
        <v>8</v>
      </c>
      <c r="L1" s="1">
        <v>9</v>
      </c>
      <c r="M1" s="1">
        <v>10</v>
      </c>
      <c r="N1" s="1">
        <v>11</v>
      </c>
      <c r="O1" s="1">
        <v>12</v>
      </c>
      <c r="P1" s="1">
        <v>13</v>
      </c>
      <c r="Q1" s="1">
        <v>14</v>
      </c>
      <c r="R1" s="1">
        <v>15</v>
      </c>
      <c r="S1" s="1">
        <v>16</v>
      </c>
      <c r="T1" s="1">
        <v>17</v>
      </c>
      <c r="U1" s="1">
        <v>18</v>
      </c>
      <c r="V1" s="1">
        <v>19</v>
      </c>
      <c r="W1" s="1">
        <v>20</v>
      </c>
      <c r="X1" s="1">
        <v>21</v>
      </c>
      <c r="Y1" s="1">
        <v>22</v>
      </c>
      <c r="Z1" s="1">
        <v>23</v>
      </c>
      <c r="AA1" s="1">
        <v>24</v>
      </c>
      <c r="AB1" s="1">
        <v>25</v>
      </c>
      <c r="AC1" s="1">
        <v>26</v>
      </c>
      <c r="AD1" s="1">
        <v>27</v>
      </c>
      <c r="AE1" s="1">
        <v>28</v>
      </c>
      <c r="AF1" s="1">
        <v>29</v>
      </c>
    </row>
    <row r="2" spans="1:32" ht="111.75" customHeight="1" x14ac:dyDescent="0.3">
      <c r="A2" s="130"/>
      <c r="B2" s="130"/>
      <c r="C2" s="130"/>
      <c r="D2" s="131" t="s">
        <v>422</v>
      </c>
      <c r="E2" s="131" t="s">
        <v>423</v>
      </c>
      <c r="F2" s="131" t="s">
        <v>424</v>
      </c>
      <c r="G2" s="131" t="s">
        <v>425</v>
      </c>
      <c r="H2" s="131" t="s">
        <v>426</v>
      </c>
      <c r="I2" s="131" t="s">
        <v>427</v>
      </c>
      <c r="J2" s="131" t="s">
        <v>428</v>
      </c>
      <c r="K2" s="131" t="s">
        <v>429</v>
      </c>
      <c r="L2" s="150" t="s">
        <v>430</v>
      </c>
      <c r="M2" s="131" t="s">
        <v>431</v>
      </c>
      <c r="N2" s="131" t="s">
        <v>432</v>
      </c>
      <c r="O2" s="131" t="s">
        <v>433</v>
      </c>
      <c r="P2" s="131" t="s">
        <v>434</v>
      </c>
      <c r="Q2" s="131" t="s">
        <v>435</v>
      </c>
      <c r="R2" s="131" t="s">
        <v>436</v>
      </c>
      <c r="S2" s="131" t="s">
        <v>437</v>
      </c>
      <c r="T2" s="131" t="s">
        <v>438</v>
      </c>
      <c r="U2" s="131" t="s">
        <v>439</v>
      </c>
      <c r="V2" s="131" t="s">
        <v>440</v>
      </c>
      <c r="W2" s="131" t="s">
        <v>441</v>
      </c>
      <c r="X2" s="131" t="s">
        <v>442</v>
      </c>
      <c r="Y2" s="131" t="s">
        <v>443</v>
      </c>
      <c r="Z2" s="131" t="s">
        <v>444</v>
      </c>
      <c r="AA2" s="131" t="s">
        <v>445</v>
      </c>
      <c r="AB2" s="131" t="s">
        <v>446</v>
      </c>
      <c r="AC2" s="131" t="s">
        <v>447</v>
      </c>
      <c r="AD2" s="131" t="s">
        <v>448</v>
      </c>
      <c r="AE2" s="131" t="s">
        <v>449</v>
      </c>
      <c r="AF2" s="131" t="s">
        <v>450</v>
      </c>
    </row>
    <row r="3" spans="1:32" ht="25.5" customHeight="1" x14ac:dyDescent="0.3">
      <c r="A3" s="231"/>
      <c r="B3" s="234" t="s">
        <v>294</v>
      </c>
      <c r="C3" s="235"/>
      <c r="D3" s="132">
        <v>423</v>
      </c>
      <c r="E3" s="132">
        <v>468</v>
      </c>
      <c r="F3" s="132">
        <v>404</v>
      </c>
      <c r="G3" s="132">
        <v>445</v>
      </c>
      <c r="H3" s="132">
        <v>433</v>
      </c>
      <c r="I3" s="132">
        <v>303</v>
      </c>
      <c r="J3" s="132">
        <v>815</v>
      </c>
      <c r="K3" s="132">
        <v>397</v>
      </c>
      <c r="L3" s="132">
        <v>573</v>
      </c>
      <c r="M3" s="132">
        <v>105</v>
      </c>
      <c r="N3" s="132">
        <v>76</v>
      </c>
      <c r="O3" s="132">
        <v>99</v>
      </c>
      <c r="P3" s="132">
        <v>43</v>
      </c>
      <c r="Q3" s="132">
        <v>65</v>
      </c>
      <c r="R3" s="132">
        <v>147</v>
      </c>
      <c r="S3" s="132">
        <v>69</v>
      </c>
      <c r="T3" s="132">
        <v>74</v>
      </c>
      <c r="U3" s="132">
        <v>41</v>
      </c>
      <c r="V3" s="132">
        <v>124</v>
      </c>
      <c r="W3" s="132">
        <v>84</v>
      </c>
      <c r="X3" s="132">
        <v>61</v>
      </c>
      <c r="Y3" s="132">
        <v>85</v>
      </c>
      <c r="Z3" s="132">
        <v>117</v>
      </c>
      <c r="AA3" s="132">
        <v>126</v>
      </c>
      <c r="AB3" s="132">
        <v>641</v>
      </c>
      <c r="AC3" s="132">
        <v>299</v>
      </c>
      <c r="AD3" s="132">
        <v>342</v>
      </c>
      <c r="AE3" s="132">
        <v>215</v>
      </c>
      <c r="AF3" s="132">
        <v>258</v>
      </c>
    </row>
    <row r="4" spans="1:32" s="20" customFormat="1" ht="22.5" customHeight="1" x14ac:dyDescent="0.3">
      <c r="A4" s="232"/>
      <c r="B4" s="236" t="s">
        <v>293</v>
      </c>
      <c r="C4" s="236"/>
      <c r="D4" s="45">
        <v>664</v>
      </c>
      <c r="E4" s="45">
        <v>1104</v>
      </c>
      <c r="F4" s="45">
        <v>703</v>
      </c>
      <c r="G4" s="45">
        <v>671</v>
      </c>
      <c r="H4" s="45">
        <v>893</v>
      </c>
      <c r="I4" s="45">
        <v>617</v>
      </c>
      <c r="J4" s="45">
        <v>1363</v>
      </c>
      <c r="K4" s="45">
        <v>837</v>
      </c>
      <c r="L4" s="45">
        <v>1140</v>
      </c>
      <c r="M4" s="45">
        <v>138</v>
      </c>
      <c r="N4" s="45">
        <v>138</v>
      </c>
      <c r="O4" s="45">
        <v>103</v>
      </c>
      <c r="P4" s="45">
        <v>97</v>
      </c>
      <c r="Q4" s="45">
        <v>135</v>
      </c>
      <c r="R4" s="45">
        <v>335</v>
      </c>
      <c r="S4" s="45">
        <v>138</v>
      </c>
      <c r="T4" s="45">
        <v>130</v>
      </c>
      <c r="U4" s="45">
        <v>92</v>
      </c>
      <c r="V4" s="45">
        <v>127</v>
      </c>
      <c r="W4" s="45">
        <v>190</v>
      </c>
      <c r="X4" s="45">
        <v>88</v>
      </c>
      <c r="Y4" s="45">
        <v>135</v>
      </c>
      <c r="Z4" s="45">
        <v>202</v>
      </c>
      <c r="AA4" s="45">
        <v>229</v>
      </c>
      <c r="AB4" s="45">
        <v>1476</v>
      </c>
      <c r="AC4" s="45">
        <v>736</v>
      </c>
      <c r="AD4" s="45">
        <v>824</v>
      </c>
      <c r="AE4" s="45">
        <v>426</v>
      </c>
      <c r="AF4" s="45">
        <v>486</v>
      </c>
    </row>
    <row r="5" spans="1:32" s="94" customFormat="1" ht="21.75" customHeight="1" x14ac:dyDescent="0.3">
      <c r="A5" s="233"/>
      <c r="B5" s="237" t="s">
        <v>49</v>
      </c>
      <c r="C5" s="238"/>
      <c r="D5" s="125">
        <f>D3/D4*100</f>
        <v>63.704819277108435</v>
      </c>
      <c r="E5" s="125">
        <f t="shared" ref="E5:AF5" si="0">E3/E4*100</f>
        <v>42.391304347826086</v>
      </c>
      <c r="F5" s="125">
        <f t="shared" si="0"/>
        <v>57.46799431009957</v>
      </c>
      <c r="G5" s="125">
        <f t="shared" si="0"/>
        <v>66.318926974664677</v>
      </c>
      <c r="H5" s="125">
        <f t="shared" si="0"/>
        <v>48.488241881298997</v>
      </c>
      <c r="I5" s="125">
        <f t="shared" si="0"/>
        <v>49.108589951377638</v>
      </c>
      <c r="J5" s="125">
        <f t="shared" si="0"/>
        <v>59.794570799706527</v>
      </c>
      <c r="K5" s="125">
        <f t="shared" si="0"/>
        <v>47.431302270011948</v>
      </c>
      <c r="L5" s="125">
        <f t="shared" si="0"/>
        <v>50.263157894736842</v>
      </c>
      <c r="M5" s="125">
        <f t="shared" si="0"/>
        <v>76.08695652173914</v>
      </c>
      <c r="N5" s="125">
        <f t="shared" si="0"/>
        <v>55.072463768115945</v>
      </c>
      <c r="O5" s="125">
        <f t="shared" si="0"/>
        <v>96.116504854368941</v>
      </c>
      <c r="P5" s="125">
        <f t="shared" si="0"/>
        <v>44.329896907216494</v>
      </c>
      <c r="Q5" s="125">
        <f t="shared" si="0"/>
        <v>48.148148148148145</v>
      </c>
      <c r="R5" s="125">
        <f t="shared" si="0"/>
        <v>43.880597014925371</v>
      </c>
      <c r="S5" s="125">
        <f t="shared" si="0"/>
        <v>50</v>
      </c>
      <c r="T5" s="125">
        <f t="shared" si="0"/>
        <v>56.92307692307692</v>
      </c>
      <c r="U5" s="125">
        <f t="shared" si="0"/>
        <v>44.565217391304344</v>
      </c>
      <c r="V5" s="125">
        <f t="shared" si="0"/>
        <v>97.637795275590548</v>
      </c>
      <c r="W5" s="125">
        <f t="shared" si="0"/>
        <v>44.210526315789473</v>
      </c>
      <c r="X5" s="125">
        <f t="shared" si="0"/>
        <v>69.318181818181827</v>
      </c>
      <c r="Y5" s="125">
        <f t="shared" si="0"/>
        <v>62.962962962962962</v>
      </c>
      <c r="Z5" s="125">
        <f t="shared" si="0"/>
        <v>57.920792079207914</v>
      </c>
      <c r="AA5" s="125">
        <f t="shared" si="0"/>
        <v>55.021834061135365</v>
      </c>
      <c r="AB5" s="125">
        <f t="shared" si="0"/>
        <v>43.428184281842817</v>
      </c>
      <c r="AC5" s="125">
        <f t="shared" si="0"/>
        <v>40.625</v>
      </c>
      <c r="AD5" s="125">
        <f t="shared" si="0"/>
        <v>41.504854368932037</v>
      </c>
      <c r="AE5" s="125">
        <f t="shared" si="0"/>
        <v>50.469483568075113</v>
      </c>
      <c r="AF5" s="152">
        <f t="shared" si="0"/>
        <v>53.086419753086425</v>
      </c>
    </row>
    <row r="6" spans="1:32" s="20" customFormat="1" ht="66" customHeight="1" x14ac:dyDescent="0.3">
      <c r="A6" s="239" t="s">
        <v>5</v>
      </c>
      <c r="B6" s="227" t="s">
        <v>50</v>
      </c>
      <c r="C6" s="227"/>
      <c r="D6" s="88">
        <v>80</v>
      </c>
      <c r="E6" s="88">
        <f t="shared" ref="E6:AF6" si="1">ROUND((E7+E12)/2,0)</f>
        <v>94</v>
      </c>
      <c r="F6" s="88">
        <f t="shared" si="1"/>
        <v>89</v>
      </c>
      <c r="G6" s="88">
        <v>91</v>
      </c>
      <c r="H6" s="88">
        <f t="shared" si="1"/>
        <v>96</v>
      </c>
      <c r="I6" s="88">
        <f t="shared" si="1"/>
        <v>90</v>
      </c>
      <c r="J6" s="88">
        <f t="shared" si="1"/>
        <v>91</v>
      </c>
      <c r="K6" s="88">
        <v>89</v>
      </c>
      <c r="L6" s="88">
        <f t="shared" si="1"/>
        <v>89</v>
      </c>
      <c r="M6" s="88">
        <f t="shared" si="1"/>
        <v>98</v>
      </c>
      <c r="N6" s="88">
        <f t="shared" si="1"/>
        <v>96</v>
      </c>
      <c r="O6" s="88">
        <f t="shared" si="1"/>
        <v>91</v>
      </c>
      <c r="P6" s="88">
        <f t="shared" si="1"/>
        <v>99</v>
      </c>
      <c r="Q6" s="88">
        <f t="shared" si="1"/>
        <v>95</v>
      </c>
      <c r="R6" s="88">
        <f t="shared" si="1"/>
        <v>95</v>
      </c>
      <c r="S6" s="88">
        <f t="shared" si="1"/>
        <v>95</v>
      </c>
      <c r="T6" s="88">
        <f t="shared" si="1"/>
        <v>92</v>
      </c>
      <c r="U6" s="88">
        <f t="shared" si="1"/>
        <v>92</v>
      </c>
      <c r="V6" s="88">
        <v>96</v>
      </c>
      <c r="W6" s="88">
        <f t="shared" si="1"/>
        <v>99</v>
      </c>
      <c r="X6" s="88">
        <f t="shared" si="1"/>
        <v>95</v>
      </c>
      <c r="Y6" s="88">
        <f t="shared" si="1"/>
        <v>95</v>
      </c>
      <c r="Z6" s="88">
        <f t="shared" si="1"/>
        <v>95</v>
      </c>
      <c r="AA6" s="88">
        <f t="shared" si="1"/>
        <v>98</v>
      </c>
      <c r="AB6" s="88">
        <f t="shared" si="1"/>
        <v>95</v>
      </c>
      <c r="AC6" s="88">
        <f t="shared" si="1"/>
        <v>98</v>
      </c>
      <c r="AD6" s="88">
        <f t="shared" si="1"/>
        <v>87</v>
      </c>
      <c r="AE6" s="88">
        <v>96</v>
      </c>
      <c r="AF6" s="88">
        <f t="shared" si="1"/>
        <v>95</v>
      </c>
    </row>
    <row r="7" spans="1:32" s="20" customFormat="1" ht="66" customHeight="1" x14ac:dyDescent="0.3">
      <c r="A7" s="240"/>
      <c r="B7" s="227" t="s">
        <v>51</v>
      </c>
      <c r="C7" s="227"/>
      <c r="D7" s="36">
        <f>D8/D9*100</f>
        <v>100</v>
      </c>
      <c r="E7" s="36">
        <f t="shared" ref="E7:AF7" si="2">E8/E9*100</f>
        <v>100</v>
      </c>
      <c r="F7" s="36">
        <f t="shared" si="2"/>
        <v>100</v>
      </c>
      <c r="G7" s="36">
        <f t="shared" si="2"/>
        <v>100</v>
      </c>
      <c r="H7" s="36">
        <f t="shared" si="2"/>
        <v>100</v>
      </c>
      <c r="I7" s="36">
        <f t="shared" si="2"/>
        <v>100</v>
      </c>
      <c r="J7" s="36">
        <f t="shared" si="2"/>
        <v>100</v>
      </c>
      <c r="K7" s="36">
        <f t="shared" si="2"/>
        <v>92.307692307692307</v>
      </c>
      <c r="L7" s="36">
        <f t="shared" si="2"/>
        <v>100</v>
      </c>
      <c r="M7" s="36">
        <f t="shared" si="2"/>
        <v>100</v>
      </c>
      <c r="N7" s="36">
        <f t="shared" si="2"/>
        <v>100</v>
      </c>
      <c r="O7" s="36">
        <f t="shared" si="2"/>
        <v>100</v>
      </c>
      <c r="P7" s="36">
        <f t="shared" si="2"/>
        <v>100</v>
      </c>
      <c r="Q7" s="36">
        <f t="shared" si="2"/>
        <v>100</v>
      </c>
      <c r="R7" s="36">
        <f t="shared" si="2"/>
        <v>100</v>
      </c>
      <c r="S7" s="36">
        <f t="shared" si="2"/>
        <v>100</v>
      </c>
      <c r="T7" s="36">
        <f t="shared" si="2"/>
        <v>100</v>
      </c>
      <c r="U7" s="36">
        <f t="shared" si="2"/>
        <v>100</v>
      </c>
      <c r="V7" s="36">
        <f t="shared" si="2"/>
        <v>100</v>
      </c>
      <c r="W7" s="36">
        <f t="shared" si="2"/>
        <v>100</v>
      </c>
      <c r="X7" s="36">
        <f t="shared" si="2"/>
        <v>100</v>
      </c>
      <c r="Y7" s="36">
        <f t="shared" si="2"/>
        <v>100</v>
      </c>
      <c r="Z7" s="36">
        <f t="shared" si="2"/>
        <v>100</v>
      </c>
      <c r="AA7" s="36">
        <f t="shared" si="2"/>
        <v>100</v>
      </c>
      <c r="AB7" s="36">
        <f t="shared" si="2"/>
        <v>100</v>
      </c>
      <c r="AC7" s="36">
        <f t="shared" si="2"/>
        <v>100</v>
      </c>
      <c r="AD7" s="36">
        <f t="shared" si="2"/>
        <v>100</v>
      </c>
      <c r="AE7" s="36">
        <f t="shared" si="2"/>
        <v>100</v>
      </c>
      <c r="AF7" s="36">
        <f t="shared" si="2"/>
        <v>100</v>
      </c>
    </row>
    <row r="8" spans="1:32" ht="42" customHeight="1" x14ac:dyDescent="0.3">
      <c r="A8" s="240"/>
      <c r="B8" s="228" t="s">
        <v>144</v>
      </c>
      <c r="C8" s="97" t="s">
        <v>52</v>
      </c>
      <c r="D8" s="22">
        <v>14</v>
      </c>
      <c r="E8" s="22">
        <v>14</v>
      </c>
      <c r="F8" s="22">
        <v>14</v>
      </c>
      <c r="G8" s="22">
        <v>13</v>
      </c>
      <c r="H8" s="22">
        <v>13</v>
      </c>
      <c r="I8" s="22">
        <v>13</v>
      </c>
      <c r="J8" s="22">
        <v>13</v>
      </c>
      <c r="K8" s="22">
        <v>12</v>
      </c>
      <c r="L8" s="22">
        <v>13</v>
      </c>
      <c r="M8" s="22">
        <v>10</v>
      </c>
      <c r="N8" s="22">
        <v>10</v>
      </c>
      <c r="O8" s="22">
        <v>10</v>
      </c>
      <c r="P8" s="22">
        <v>10</v>
      </c>
      <c r="Q8" s="22">
        <v>10</v>
      </c>
      <c r="R8" s="22">
        <v>10</v>
      </c>
      <c r="S8" s="22">
        <v>10</v>
      </c>
      <c r="T8" s="22">
        <v>10</v>
      </c>
      <c r="U8" s="22">
        <v>10</v>
      </c>
      <c r="V8" s="22">
        <v>10</v>
      </c>
      <c r="W8" s="22">
        <v>10</v>
      </c>
      <c r="X8" s="22">
        <v>10</v>
      </c>
      <c r="Y8" s="22">
        <v>10</v>
      </c>
      <c r="Z8" s="22">
        <v>10</v>
      </c>
      <c r="AA8" s="22">
        <v>10</v>
      </c>
      <c r="AB8" s="22">
        <v>9</v>
      </c>
      <c r="AC8" s="22">
        <v>9</v>
      </c>
      <c r="AD8" s="22">
        <v>9</v>
      </c>
      <c r="AE8" s="22">
        <v>9</v>
      </c>
      <c r="AF8" s="22">
        <v>9</v>
      </c>
    </row>
    <row r="9" spans="1:32" ht="42" customHeight="1" x14ac:dyDescent="0.3">
      <c r="A9" s="240"/>
      <c r="B9" s="228"/>
      <c r="C9" s="97" t="s">
        <v>53</v>
      </c>
      <c r="D9" s="23">
        <v>14</v>
      </c>
      <c r="E9" s="23">
        <v>14</v>
      </c>
      <c r="F9" s="23">
        <v>14</v>
      </c>
      <c r="G9" s="23">
        <v>13</v>
      </c>
      <c r="H9" s="23">
        <v>13</v>
      </c>
      <c r="I9" s="23">
        <v>13</v>
      </c>
      <c r="J9" s="23">
        <v>13</v>
      </c>
      <c r="K9" s="23">
        <v>13</v>
      </c>
      <c r="L9" s="23">
        <v>13</v>
      </c>
      <c r="M9" s="23">
        <v>10</v>
      </c>
      <c r="N9" s="23">
        <v>10</v>
      </c>
      <c r="O9" s="23">
        <v>10</v>
      </c>
      <c r="P9" s="23">
        <v>10</v>
      </c>
      <c r="Q9" s="23">
        <v>10</v>
      </c>
      <c r="R9" s="23">
        <v>10</v>
      </c>
      <c r="S9" s="23">
        <v>10</v>
      </c>
      <c r="T9" s="23">
        <v>10</v>
      </c>
      <c r="U9" s="23">
        <v>10</v>
      </c>
      <c r="V9" s="23">
        <v>10</v>
      </c>
      <c r="W9" s="23">
        <v>10</v>
      </c>
      <c r="X9" s="23">
        <v>10</v>
      </c>
      <c r="Y9" s="23">
        <v>10</v>
      </c>
      <c r="Z9" s="23">
        <v>10</v>
      </c>
      <c r="AA9" s="23">
        <v>10</v>
      </c>
      <c r="AB9" s="23">
        <v>9</v>
      </c>
      <c r="AC9" s="23">
        <v>9</v>
      </c>
      <c r="AD9" s="23">
        <v>9</v>
      </c>
      <c r="AE9" s="23">
        <v>9</v>
      </c>
      <c r="AF9" s="23">
        <v>9</v>
      </c>
    </row>
    <row r="10" spans="1:32" s="25" customFormat="1" ht="24" hidden="1" customHeight="1" x14ac:dyDescent="0.3">
      <c r="A10" s="240"/>
      <c r="B10" s="229" t="s">
        <v>54</v>
      </c>
      <c r="C10" s="229"/>
      <c r="D10" s="24">
        <v>92.307692307692307</v>
      </c>
      <c r="E10" s="24">
        <v>93.307692307692307</v>
      </c>
      <c r="F10" s="24">
        <v>94.307692307692307</v>
      </c>
      <c r="G10" s="24">
        <v>95.307692307692307</v>
      </c>
      <c r="H10" s="24">
        <v>96.307692307692307</v>
      </c>
      <c r="I10" s="24">
        <v>97.307692307692307</v>
      </c>
      <c r="J10" s="24">
        <v>98.307692307692307</v>
      </c>
      <c r="K10" s="24">
        <v>99.307692307692307</v>
      </c>
      <c r="L10" s="24">
        <v>100.30769230769199</v>
      </c>
      <c r="M10" s="24">
        <v>101.30769230769199</v>
      </c>
      <c r="N10" s="24">
        <v>102.30769230769199</v>
      </c>
      <c r="O10" s="24">
        <v>103.30769230769199</v>
      </c>
      <c r="P10" s="24">
        <v>104.30769230769199</v>
      </c>
      <c r="Q10" s="24">
        <v>105.30769230769199</v>
      </c>
      <c r="R10" s="24">
        <v>106.30769230769199</v>
      </c>
      <c r="S10" s="24">
        <v>107.30769230769199</v>
      </c>
      <c r="T10" s="24">
        <v>108.30769230769199</v>
      </c>
      <c r="U10" s="24">
        <v>109.30769230769199</v>
      </c>
      <c r="V10" s="24">
        <v>110.30769230769199</v>
      </c>
      <c r="W10" s="24">
        <v>111.30769230769199</v>
      </c>
      <c r="X10" s="24">
        <v>112.30769230769199</v>
      </c>
      <c r="Y10" s="24">
        <v>113.30769230769199</v>
      </c>
      <c r="Z10" s="24">
        <v>114.30769230769199</v>
      </c>
      <c r="AA10" s="24">
        <v>115.30769230769199</v>
      </c>
      <c r="AB10" s="24">
        <v>116.30769230769199</v>
      </c>
      <c r="AC10" s="24">
        <v>117.30769230769199</v>
      </c>
      <c r="AD10" s="24">
        <v>118.30769230769199</v>
      </c>
      <c r="AE10" s="24">
        <v>119.30769230769199</v>
      </c>
      <c r="AF10" s="24">
        <v>120.30769230769199</v>
      </c>
    </row>
    <row r="11" spans="1:32" s="28" customFormat="1" ht="21" hidden="1" customHeight="1" x14ac:dyDescent="0.3">
      <c r="A11" s="240"/>
      <c r="B11" s="230" t="s">
        <v>55</v>
      </c>
      <c r="C11" s="230"/>
      <c r="D11" s="26">
        <f>D7-D10</f>
        <v>7.6923076923076934</v>
      </c>
      <c r="E11" s="26">
        <f t="shared" ref="E11:AF11" si="3">E7-E10</f>
        <v>6.6923076923076934</v>
      </c>
      <c r="F11" s="26">
        <f t="shared" si="3"/>
        <v>5.6923076923076934</v>
      </c>
      <c r="G11" s="26">
        <f t="shared" si="3"/>
        <v>4.6923076923076934</v>
      </c>
      <c r="H11" s="26">
        <f t="shared" si="3"/>
        <v>3.6923076923076934</v>
      </c>
      <c r="I11" s="26">
        <f t="shared" si="3"/>
        <v>2.6923076923076934</v>
      </c>
      <c r="J11" s="26">
        <f t="shared" si="3"/>
        <v>1.6923076923076934</v>
      </c>
      <c r="K11" s="26">
        <f t="shared" si="3"/>
        <v>-7</v>
      </c>
      <c r="L11" s="26">
        <f t="shared" si="3"/>
        <v>-0.30769230769199396</v>
      </c>
      <c r="M11" s="26">
        <f t="shared" si="3"/>
        <v>-1.307692307691994</v>
      </c>
      <c r="N11" s="26">
        <f t="shared" si="3"/>
        <v>-2.307692307691994</v>
      </c>
      <c r="O11" s="26">
        <f t="shared" si="3"/>
        <v>-3.307692307691994</v>
      </c>
      <c r="P11" s="26">
        <f t="shared" si="3"/>
        <v>-4.307692307691994</v>
      </c>
      <c r="Q11" s="26">
        <f t="shared" si="3"/>
        <v>-5.307692307691994</v>
      </c>
      <c r="R11" s="26">
        <f t="shared" si="3"/>
        <v>-6.307692307691994</v>
      </c>
      <c r="S11" s="26">
        <f t="shared" si="3"/>
        <v>-7.307692307691994</v>
      </c>
      <c r="T11" s="26">
        <f t="shared" si="3"/>
        <v>-8.307692307691994</v>
      </c>
      <c r="U11" s="26">
        <f t="shared" si="3"/>
        <v>-9.307692307691994</v>
      </c>
      <c r="V11" s="26">
        <f t="shared" si="3"/>
        <v>-10.307692307691994</v>
      </c>
      <c r="W11" s="26">
        <f t="shared" si="3"/>
        <v>-11.307692307691994</v>
      </c>
      <c r="X11" s="26">
        <f t="shared" si="3"/>
        <v>-12.307692307691994</v>
      </c>
      <c r="Y11" s="26">
        <f t="shared" si="3"/>
        <v>-13.307692307691994</v>
      </c>
      <c r="Z11" s="26">
        <f t="shared" si="3"/>
        <v>-14.307692307691994</v>
      </c>
      <c r="AA11" s="26">
        <f t="shared" si="3"/>
        <v>-15.307692307691994</v>
      </c>
      <c r="AB11" s="26">
        <f t="shared" si="3"/>
        <v>-16.307692307691994</v>
      </c>
      <c r="AC11" s="26">
        <f t="shared" si="3"/>
        <v>-17.307692307691994</v>
      </c>
      <c r="AD11" s="26">
        <f t="shared" si="3"/>
        <v>-18.307692307691994</v>
      </c>
      <c r="AE11" s="26">
        <f t="shared" si="3"/>
        <v>-19.307692307691994</v>
      </c>
      <c r="AF11" s="26">
        <f t="shared" si="3"/>
        <v>-20.307692307691994</v>
      </c>
    </row>
    <row r="12" spans="1:32" s="20" customFormat="1" ht="63.75" customHeight="1" x14ac:dyDescent="0.3">
      <c r="A12" s="240"/>
      <c r="B12" s="227" t="s">
        <v>56</v>
      </c>
      <c r="C12" s="227"/>
      <c r="D12" s="36">
        <f>D13/D14*100</f>
        <v>61.111111111111114</v>
      </c>
      <c r="E12" s="36">
        <f t="shared" ref="E12:AF12" si="4">E13/E14*100</f>
        <v>87.272727272727266</v>
      </c>
      <c r="F12" s="36">
        <f t="shared" si="4"/>
        <v>77.777777777777786</v>
      </c>
      <c r="G12" s="36">
        <f t="shared" si="4"/>
        <v>83.018867924528308</v>
      </c>
      <c r="H12" s="36">
        <f t="shared" si="4"/>
        <v>92.592592592592595</v>
      </c>
      <c r="I12" s="36">
        <f t="shared" si="4"/>
        <v>79.245283018867923</v>
      </c>
      <c r="J12" s="36">
        <f t="shared" si="4"/>
        <v>81.481481481481481</v>
      </c>
      <c r="K12" s="36">
        <f t="shared" si="4"/>
        <v>86.79245283018868</v>
      </c>
      <c r="L12" s="36">
        <f t="shared" si="4"/>
        <v>77.358490566037744</v>
      </c>
      <c r="M12" s="36">
        <f t="shared" si="4"/>
        <v>95.348837209302332</v>
      </c>
      <c r="N12" s="36">
        <f t="shared" si="4"/>
        <v>92.857142857142861</v>
      </c>
      <c r="O12" s="36">
        <f t="shared" si="4"/>
        <v>81.395348837209298</v>
      </c>
      <c r="P12" s="36">
        <f t="shared" si="4"/>
        <v>97.674418604651152</v>
      </c>
      <c r="Q12" s="36">
        <f t="shared" si="4"/>
        <v>90.697674418604649</v>
      </c>
      <c r="R12" s="36">
        <f t="shared" si="4"/>
        <v>90.697674418604649</v>
      </c>
      <c r="S12" s="36">
        <f t="shared" si="4"/>
        <v>90.697674418604649</v>
      </c>
      <c r="T12" s="36">
        <f t="shared" si="4"/>
        <v>83.720930232558146</v>
      </c>
      <c r="U12" s="36">
        <f t="shared" si="4"/>
        <v>83.720930232558146</v>
      </c>
      <c r="V12" s="36">
        <f t="shared" si="4"/>
        <v>93.023255813953483</v>
      </c>
      <c r="W12" s="36">
        <f t="shared" si="4"/>
        <v>97.674418604651152</v>
      </c>
      <c r="X12" s="36">
        <f t="shared" si="4"/>
        <v>90.697674418604649</v>
      </c>
      <c r="Y12" s="36">
        <f t="shared" si="4"/>
        <v>90.697674418604649</v>
      </c>
      <c r="Z12" s="36">
        <f t="shared" si="4"/>
        <v>90.697674418604649</v>
      </c>
      <c r="AA12" s="36">
        <f t="shared" si="4"/>
        <v>95.348837209302332</v>
      </c>
      <c r="AB12" s="36">
        <f t="shared" si="4"/>
        <v>89.361702127659569</v>
      </c>
      <c r="AC12" s="36">
        <f t="shared" si="4"/>
        <v>95.744680851063833</v>
      </c>
      <c r="AD12" s="36">
        <f t="shared" si="4"/>
        <v>73.80952380952381</v>
      </c>
      <c r="AE12" s="36">
        <f t="shared" si="4"/>
        <v>93.023255813953483</v>
      </c>
      <c r="AF12" s="36">
        <f t="shared" si="4"/>
        <v>89.583333333333343</v>
      </c>
    </row>
    <row r="13" spans="1:32" ht="40.5" customHeight="1" x14ac:dyDescent="0.3">
      <c r="A13" s="240"/>
      <c r="B13" s="228" t="s">
        <v>57</v>
      </c>
      <c r="C13" s="97" t="s">
        <v>52</v>
      </c>
      <c r="D13" s="22">
        <v>33</v>
      </c>
      <c r="E13" s="22">
        <v>48</v>
      </c>
      <c r="F13" s="22">
        <v>42</v>
      </c>
      <c r="G13" s="22">
        <v>44</v>
      </c>
      <c r="H13" s="22">
        <v>50</v>
      </c>
      <c r="I13" s="22">
        <v>42</v>
      </c>
      <c r="J13" s="22">
        <v>44</v>
      </c>
      <c r="K13" s="22">
        <v>46</v>
      </c>
      <c r="L13" s="22">
        <v>41</v>
      </c>
      <c r="M13" s="22">
        <v>41</v>
      </c>
      <c r="N13" s="22">
        <v>39</v>
      </c>
      <c r="O13" s="22">
        <v>35</v>
      </c>
      <c r="P13" s="22">
        <v>42</v>
      </c>
      <c r="Q13" s="22">
        <v>39</v>
      </c>
      <c r="R13" s="22">
        <v>39</v>
      </c>
      <c r="S13" s="22">
        <v>39</v>
      </c>
      <c r="T13" s="22">
        <v>36</v>
      </c>
      <c r="U13" s="22">
        <v>36</v>
      </c>
      <c r="V13" s="22">
        <v>40</v>
      </c>
      <c r="W13" s="22">
        <v>42</v>
      </c>
      <c r="X13" s="22">
        <v>39</v>
      </c>
      <c r="Y13" s="22">
        <v>39</v>
      </c>
      <c r="Z13" s="22">
        <v>39</v>
      </c>
      <c r="AA13" s="22">
        <v>41</v>
      </c>
      <c r="AB13" s="22">
        <v>42</v>
      </c>
      <c r="AC13" s="22">
        <v>45</v>
      </c>
      <c r="AD13" s="22">
        <v>31</v>
      </c>
      <c r="AE13" s="22">
        <v>40</v>
      </c>
      <c r="AF13" s="22">
        <v>43</v>
      </c>
    </row>
    <row r="14" spans="1:32" ht="42.75" customHeight="1" x14ac:dyDescent="0.3">
      <c r="A14" s="240"/>
      <c r="B14" s="228"/>
      <c r="C14" s="97" t="s">
        <v>53</v>
      </c>
      <c r="D14" s="22">
        <v>54</v>
      </c>
      <c r="E14" s="22">
        <v>55</v>
      </c>
      <c r="F14" s="22">
        <v>54</v>
      </c>
      <c r="G14" s="22">
        <v>53</v>
      </c>
      <c r="H14" s="22">
        <v>54</v>
      </c>
      <c r="I14" s="22">
        <v>53</v>
      </c>
      <c r="J14" s="22">
        <v>54</v>
      </c>
      <c r="K14" s="22">
        <v>53</v>
      </c>
      <c r="L14" s="22">
        <v>53</v>
      </c>
      <c r="M14" s="22">
        <v>43</v>
      </c>
      <c r="N14" s="22">
        <v>42</v>
      </c>
      <c r="O14" s="22">
        <v>43</v>
      </c>
      <c r="P14" s="22">
        <v>43</v>
      </c>
      <c r="Q14" s="22">
        <v>43</v>
      </c>
      <c r="R14" s="22">
        <v>43</v>
      </c>
      <c r="S14" s="22">
        <v>43</v>
      </c>
      <c r="T14" s="22">
        <v>43</v>
      </c>
      <c r="U14" s="22">
        <v>43</v>
      </c>
      <c r="V14" s="22">
        <v>43</v>
      </c>
      <c r="W14" s="22">
        <v>43</v>
      </c>
      <c r="X14" s="22">
        <v>43</v>
      </c>
      <c r="Y14" s="22">
        <v>43</v>
      </c>
      <c r="Z14" s="22">
        <v>43</v>
      </c>
      <c r="AA14" s="22">
        <v>43</v>
      </c>
      <c r="AB14" s="22">
        <v>47</v>
      </c>
      <c r="AC14" s="22">
        <v>47</v>
      </c>
      <c r="AD14" s="22">
        <v>42</v>
      </c>
      <c r="AE14" s="22">
        <v>43</v>
      </c>
      <c r="AF14" s="22">
        <v>48</v>
      </c>
    </row>
    <row r="15" spans="1:32" s="25" customFormat="1" ht="24" hidden="1" customHeight="1" x14ac:dyDescent="0.3">
      <c r="A15" s="240"/>
      <c r="B15" s="229" t="s">
        <v>58</v>
      </c>
      <c r="C15" s="229"/>
      <c r="D15" s="24">
        <v>90.909090909090907</v>
      </c>
      <c r="E15" s="24">
        <v>91.909090909090907</v>
      </c>
      <c r="F15" s="24">
        <v>92.909090909090907</v>
      </c>
      <c r="G15" s="24">
        <v>93.909090909090907</v>
      </c>
      <c r="H15" s="24">
        <v>94.909090909090907</v>
      </c>
      <c r="I15" s="24">
        <v>95.909090909090907</v>
      </c>
      <c r="J15" s="24">
        <v>96.909090909090907</v>
      </c>
      <c r="K15" s="24">
        <v>97.909090909090907</v>
      </c>
      <c r="L15" s="24">
        <v>98.909090909090907</v>
      </c>
      <c r="M15" s="24">
        <v>99.909090909090907</v>
      </c>
      <c r="N15" s="24">
        <v>100.90909090909101</v>
      </c>
      <c r="O15" s="24">
        <v>101.90909090909101</v>
      </c>
      <c r="P15" s="24">
        <v>102.90909090909101</v>
      </c>
      <c r="Q15" s="24">
        <v>103.90909090909101</v>
      </c>
      <c r="R15" s="24">
        <v>104.90909090909101</v>
      </c>
      <c r="S15" s="24">
        <v>105.90909090909101</v>
      </c>
      <c r="T15" s="24">
        <v>106.90909090909101</v>
      </c>
      <c r="U15" s="24">
        <v>107.90909090909101</v>
      </c>
      <c r="V15" s="24">
        <v>108.90909090909101</v>
      </c>
      <c r="W15" s="24">
        <v>109.90909090909101</v>
      </c>
      <c r="X15" s="24">
        <v>110.90909090909101</v>
      </c>
      <c r="Y15" s="24">
        <v>111.90909090909101</v>
      </c>
      <c r="Z15" s="24">
        <v>112.90909090909101</v>
      </c>
      <c r="AA15" s="24">
        <v>113.90909090909101</v>
      </c>
      <c r="AB15" s="24">
        <v>114.90909090909101</v>
      </c>
      <c r="AC15" s="24">
        <v>115.90909090909101</v>
      </c>
      <c r="AD15" s="24">
        <v>116.90909090909101</v>
      </c>
      <c r="AE15" s="24">
        <v>117.90909090909101</v>
      </c>
      <c r="AF15" s="24">
        <v>118.90909090909101</v>
      </c>
    </row>
    <row r="16" spans="1:32" s="28" customFormat="1" ht="21" hidden="1" customHeight="1" x14ac:dyDescent="0.3">
      <c r="A16" s="240"/>
      <c r="B16" s="230" t="s">
        <v>55</v>
      </c>
      <c r="C16" s="230"/>
      <c r="D16" s="27">
        <f>D12-D15</f>
        <v>-29.797979797979792</v>
      </c>
      <c r="E16" s="27">
        <f t="shared" ref="E16:AF16" si="5">E12-E15</f>
        <v>-4.6363636363636402</v>
      </c>
      <c r="F16" s="27">
        <f t="shared" si="5"/>
        <v>-15.131313131313121</v>
      </c>
      <c r="G16" s="27">
        <f t="shared" si="5"/>
        <v>-10.890222984562598</v>
      </c>
      <c r="H16" s="27">
        <f t="shared" si="5"/>
        <v>-2.3164983164983113</v>
      </c>
      <c r="I16" s="27">
        <f t="shared" si="5"/>
        <v>-16.663807890222984</v>
      </c>
      <c r="J16" s="27">
        <f t="shared" si="5"/>
        <v>-15.427609427609426</v>
      </c>
      <c r="K16" s="27">
        <f t="shared" si="5"/>
        <v>-11.116638078902227</v>
      </c>
      <c r="L16" s="27">
        <f t="shared" si="5"/>
        <v>-21.550600343053162</v>
      </c>
      <c r="M16" s="27">
        <f t="shared" si="5"/>
        <v>-4.560253699788575</v>
      </c>
      <c r="N16" s="27">
        <f t="shared" si="5"/>
        <v>-8.0519480519481448</v>
      </c>
      <c r="O16" s="27">
        <f t="shared" si="5"/>
        <v>-20.513742071881708</v>
      </c>
      <c r="P16" s="27">
        <f t="shared" si="5"/>
        <v>-5.2346723044398544</v>
      </c>
      <c r="Q16" s="27">
        <f t="shared" si="5"/>
        <v>-13.211416490486357</v>
      </c>
      <c r="R16" s="27">
        <f t="shared" si="5"/>
        <v>-14.211416490486357</v>
      </c>
      <c r="S16" s="27">
        <f t="shared" si="5"/>
        <v>-15.211416490486357</v>
      </c>
      <c r="T16" s="27">
        <f t="shared" si="5"/>
        <v>-23.18816067653286</v>
      </c>
      <c r="U16" s="27">
        <f t="shared" si="5"/>
        <v>-24.18816067653286</v>
      </c>
      <c r="V16" s="27">
        <f t="shared" si="5"/>
        <v>-15.885835095137523</v>
      </c>
      <c r="W16" s="27">
        <f t="shared" si="5"/>
        <v>-12.234672304439854</v>
      </c>
      <c r="X16" s="27">
        <f t="shared" si="5"/>
        <v>-20.211416490486357</v>
      </c>
      <c r="Y16" s="27">
        <f t="shared" si="5"/>
        <v>-21.211416490486357</v>
      </c>
      <c r="Z16" s="27">
        <f t="shared" si="5"/>
        <v>-22.211416490486357</v>
      </c>
      <c r="AA16" s="27">
        <f t="shared" si="5"/>
        <v>-18.560253699788674</v>
      </c>
      <c r="AB16" s="27">
        <f t="shared" si="5"/>
        <v>-25.547388781431437</v>
      </c>
      <c r="AC16" s="27">
        <f t="shared" si="5"/>
        <v>-20.164410058027173</v>
      </c>
      <c r="AD16" s="27">
        <f t="shared" si="5"/>
        <v>-43.099567099567196</v>
      </c>
      <c r="AE16" s="27">
        <f t="shared" si="5"/>
        <v>-24.885835095137523</v>
      </c>
      <c r="AF16" s="27">
        <f t="shared" si="5"/>
        <v>-29.325757575757663</v>
      </c>
    </row>
    <row r="17" spans="1:32" s="25" customFormat="1" ht="20.25" hidden="1" customHeight="1" x14ac:dyDescent="0.3">
      <c r="A17" s="240"/>
      <c r="B17" s="229" t="s">
        <v>59</v>
      </c>
      <c r="C17" s="229"/>
      <c r="D17" s="24">
        <v>91.61</v>
      </c>
      <c r="E17" s="24">
        <v>92.61</v>
      </c>
      <c r="F17" s="24">
        <v>93.61</v>
      </c>
      <c r="G17" s="24">
        <v>94.61</v>
      </c>
      <c r="H17" s="24">
        <v>95.61</v>
      </c>
      <c r="I17" s="24">
        <v>96.61</v>
      </c>
      <c r="J17" s="24">
        <v>97.61</v>
      </c>
      <c r="K17" s="24">
        <v>98.61</v>
      </c>
      <c r="L17" s="24">
        <v>99.61</v>
      </c>
      <c r="M17" s="24">
        <v>100.61</v>
      </c>
      <c r="N17" s="24">
        <v>101.61</v>
      </c>
      <c r="O17" s="24">
        <v>102.61</v>
      </c>
      <c r="P17" s="24">
        <v>103.61</v>
      </c>
      <c r="Q17" s="24">
        <v>104.61</v>
      </c>
      <c r="R17" s="24">
        <v>105.61</v>
      </c>
      <c r="S17" s="24">
        <v>106.61</v>
      </c>
      <c r="T17" s="24">
        <v>107.61</v>
      </c>
      <c r="U17" s="24">
        <v>108.61</v>
      </c>
      <c r="V17" s="24">
        <v>109.61</v>
      </c>
      <c r="W17" s="24">
        <v>110.61</v>
      </c>
      <c r="X17" s="24">
        <v>111.61</v>
      </c>
      <c r="Y17" s="24">
        <v>112.61</v>
      </c>
      <c r="Z17" s="24">
        <v>113.61</v>
      </c>
      <c r="AA17" s="24">
        <v>114.61</v>
      </c>
      <c r="AB17" s="24">
        <v>115.61</v>
      </c>
      <c r="AC17" s="24">
        <v>116.61</v>
      </c>
      <c r="AD17" s="24">
        <v>117.61</v>
      </c>
      <c r="AE17" s="24">
        <v>118.61</v>
      </c>
      <c r="AF17" s="24">
        <v>119.61</v>
      </c>
    </row>
    <row r="18" spans="1:32" s="28" customFormat="1" ht="21" hidden="1" customHeight="1" x14ac:dyDescent="0.3">
      <c r="A18" s="240"/>
      <c r="B18" s="230" t="s">
        <v>55</v>
      </c>
      <c r="C18" s="230"/>
      <c r="D18" s="29">
        <f>D6-D17</f>
        <v>-11.61</v>
      </c>
      <c r="E18" s="29">
        <f t="shared" ref="E18:AF18" si="6">E6-E17</f>
        <v>1.3900000000000006</v>
      </c>
      <c r="F18" s="29">
        <f t="shared" si="6"/>
        <v>-4.6099999999999994</v>
      </c>
      <c r="G18" s="29">
        <f t="shared" si="6"/>
        <v>-3.6099999999999994</v>
      </c>
      <c r="H18" s="29">
        <f t="shared" si="6"/>
        <v>0.39000000000000057</v>
      </c>
      <c r="I18" s="29">
        <f t="shared" si="6"/>
        <v>-6.6099999999999994</v>
      </c>
      <c r="J18" s="29">
        <f t="shared" si="6"/>
        <v>-6.6099999999999994</v>
      </c>
      <c r="K18" s="29">
        <f t="shared" si="6"/>
        <v>-9.61</v>
      </c>
      <c r="L18" s="29">
        <f t="shared" si="6"/>
        <v>-10.61</v>
      </c>
      <c r="M18" s="29">
        <f t="shared" si="6"/>
        <v>-2.6099999999999994</v>
      </c>
      <c r="N18" s="29">
        <f t="shared" si="6"/>
        <v>-5.6099999999999994</v>
      </c>
      <c r="O18" s="29">
        <f t="shared" si="6"/>
        <v>-11.61</v>
      </c>
      <c r="P18" s="29">
        <f t="shared" si="6"/>
        <v>-4.6099999999999994</v>
      </c>
      <c r="Q18" s="29">
        <f t="shared" si="6"/>
        <v>-9.61</v>
      </c>
      <c r="R18" s="29">
        <f t="shared" si="6"/>
        <v>-10.61</v>
      </c>
      <c r="S18" s="29">
        <f t="shared" si="6"/>
        <v>-11.61</v>
      </c>
      <c r="T18" s="29">
        <f t="shared" si="6"/>
        <v>-15.61</v>
      </c>
      <c r="U18" s="29">
        <f t="shared" si="6"/>
        <v>-16.61</v>
      </c>
      <c r="V18" s="29">
        <f t="shared" si="6"/>
        <v>-13.61</v>
      </c>
      <c r="W18" s="29">
        <f t="shared" si="6"/>
        <v>-11.61</v>
      </c>
      <c r="X18" s="29">
        <f t="shared" si="6"/>
        <v>-16.61</v>
      </c>
      <c r="Y18" s="29">
        <f t="shared" si="6"/>
        <v>-17.61</v>
      </c>
      <c r="Z18" s="29">
        <f t="shared" si="6"/>
        <v>-18.61</v>
      </c>
      <c r="AA18" s="29">
        <f t="shared" si="6"/>
        <v>-16.61</v>
      </c>
      <c r="AB18" s="29">
        <f t="shared" si="6"/>
        <v>-20.61</v>
      </c>
      <c r="AC18" s="29">
        <f t="shared" si="6"/>
        <v>-18.61</v>
      </c>
      <c r="AD18" s="29">
        <f t="shared" si="6"/>
        <v>-30.61</v>
      </c>
      <c r="AE18" s="29">
        <f t="shared" si="6"/>
        <v>-22.61</v>
      </c>
      <c r="AF18" s="29">
        <f t="shared" si="6"/>
        <v>-24.61</v>
      </c>
    </row>
    <row r="19" spans="1:32" s="20" customFormat="1" ht="55.5" customHeight="1" x14ac:dyDescent="0.3">
      <c r="A19" s="241" t="s">
        <v>14</v>
      </c>
      <c r="B19" s="227" t="s">
        <v>60</v>
      </c>
      <c r="C19" s="227"/>
      <c r="D19" s="88">
        <f>IF(D20="больше 3",100,D20*30)</f>
        <v>90</v>
      </c>
      <c r="E19" s="88">
        <f t="shared" ref="E19:AF19" si="7">IF(E20="больше 3",100,E20*30)</f>
        <v>100</v>
      </c>
      <c r="F19" s="88">
        <f t="shared" si="7"/>
        <v>100</v>
      </c>
      <c r="G19" s="88">
        <f t="shared" si="7"/>
        <v>100</v>
      </c>
      <c r="H19" s="88">
        <f t="shared" si="7"/>
        <v>90</v>
      </c>
      <c r="I19" s="88">
        <f t="shared" si="7"/>
        <v>90</v>
      </c>
      <c r="J19" s="88">
        <f t="shared" si="7"/>
        <v>90</v>
      </c>
      <c r="K19" s="88">
        <f t="shared" si="7"/>
        <v>100</v>
      </c>
      <c r="L19" s="88">
        <f t="shared" si="7"/>
        <v>90</v>
      </c>
      <c r="M19" s="88">
        <f t="shared" si="7"/>
        <v>100</v>
      </c>
      <c r="N19" s="88">
        <f t="shared" si="7"/>
        <v>90</v>
      </c>
      <c r="O19" s="88">
        <f t="shared" si="7"/>
        <v>90</v>
      </c>
      <c r="P19" s="88">
        <f t="shared" si="7"/>
        <v>90</v>
      </c>
      <c r="Q19" s="88">
        <f t="shared" si="7"/>
        <v>100</v>
      </c>
      <c r="R19" s="88">
        <f t="shared" si="7"/>
        <v>90</v>
      </c>
      <c r="S19" s="88">
        <f t="shared" si="7"/>
        <v>100</v>
      </c>
      <c r="T19" s="88">
        <f t="shared" si="7"/>
        <v>100</v>
      </c>
      <c r="U19" s="88">
        <f t="shared" si="7"/>
        <v>90</v>
      </c>
      <c r="V19" s="88">
        <f t="shared" si="7"/>
        <v>100</v>
      </c>
      <c r="W19" s="88">
        <f t="shared" si="7"/>
        <v>90</v>
      </c>
      <c r="X19" s="88">
        <f t="shared" si="7"/>
        <v>100</v>
      </c>
      <c r="Y19" s="88">
        <f t="shared" si="7"/>
        <v>100</v>
      </c>
      <c r="Z19" s="88">
        <f t="shared" si="7"/>
        <v>90</v>
      </c>
      <c r="AA19" s="88">
        <f t="shared" si="7"/>
        <v>90</v>
      </c>
      <c r="AB19" s="88">
        <f t="shared" si="7"/>
        <v>90</v>
      </c>
      <c r="AC19" s="88">
        <f t="shared" si="7"/>
        <v>100</v>
      </c>
      <c r="AD19" s="88">
        <f t="shared" si="7"/>
        <v>90</v>
      </c>
      <c r="AE19" s="88">
        <f t="shared" si="7"/>
        <v>90</v>
      </c>
      <c r="AF19" s="88">
        <f t="shared" si="7"/>
        <v>100</v>
      </c>
    </row>
    <row r="20" spans="1:32" ht="66.75" customHeight="1" x14ac:dyDescent="0.3">
      <c r="A20" s="242"/>
      <c r="B20" s="244" t="s">
        <v>61</v>
      </c>
      <c r="C20" s="245"/>
      <c r="D20" s="68">
        <v>3</v>
      </c>
      <c r="E20" s="68" t="s">
        <v>452</v>
      </c>
      <c r="F20" s="68" t="s">
        <v>452</v>
      </c>
      <c r="G20" s="68" t="s">
        <v>452</v>
      </c>
      <c r="H20" s="68">
        <v>3</v>
      </c>
      <c r="I20" s="68">
        <v>3</v>
      </c>
      <c r="J20" s="68">
        <v>3</v>
      </c>
      <c r="K20" s="68" t="s">
        <v>452</v>
      </c>
      <c r="L20" s="68">
        <v>3</v>
      </c>
      <c r="M20" s="68" t="s">
        <v>452</v>
      </c>
      <c r="N20" s="68">
        <v>3</v>
      </c>
      <c r="O20" s="68">
        <v>3</v>
      </c>
      <c r="P20" s="68">
        <v>3</v>
      </c>
      <c r="Q20" s="68" t="s">
        <v>452</v>
      </c>
      <c r="R20" s="68">
        <v>3</v>
      </c>
      <c r="S20" s="68" t="s">
        <v>452</v>
      </c>
      <c r="T20" s="68" t="s">
        <v>452</v>
      </c>
      <c r="U20" s="68">
        <v>3</v>
      </c>
      <c r="V20" s="68" t="s">
        <v>452</v>
      </c>
      <c r="W20" s="68">
        <v>3</v>
      </c>
      <c r="X20" s="68" t="s">
        <v>452</v>
      </c>
      <c r="Y20" s="68" t="s">
        <v>452</v>
      </c>
      <c r="Z20" s="68">
        <v>3</v>
      </c>
      <c r="AA20" s="68">
        <v>3</v>
      </c>
      <c r="AB20" s="68">
        <v>3</v>
      </c>
      <c r="AC20" s="68" t="s">
        <v>452</v>
      </c>
      <c r="AD20" s="68">
        <v>3</v>
      </c>
      <c r="AE20" s="68">
        <v>3</v>
      </c>
      <c r="AF20" s="68" t="s">
        <v>452</v>
      </c>
    </row>
    <row r="21" spans="1:32" s="25" customFormat="1" ht="26.25" hidden="1" customHeight="1" x14ac:dyDescent="0.3">
      <c r="A21" s="242"/>
      <c r="B21" s="246" t="s">
        <v>62</v>
      </c>
      <c r="C21" s="246"/>
      <c r="D21" s="24">
        <v>90</v>
      </c>
      <c r="E21" s="24">
        <v>91</v>
      </c>
      <c r="F21" s="24">
        <v>92</v>
      </c>
      <c r="G21" s="24">
        <v>93</v>
      </c>
      <c r="H21" s="24">
        <v>94</v>
      </c>
      <c r="I21" s="24">
        <v>95</v>
      </c>
      <c r="J21" s="24">
        <v>96</v>
      </c>
      <c r="K21" s="24">
        <v>97</v>
      </c>
      <c r="L21" s="24">
        <v>98</v>
      </c>
      <c r="M21" s="24">
        <v>99</v>
      </c>
      <c r="N21" s="24">
        <v>100</v>
      </c>
      <c r="O21" s="24">
        <v>101</v>
      </c>
      <c r="P21" s="24">
        <v>102</v>
      </c>
      <c r="Q21" s="24">
        <v>103</v>
      </c>
      <c r="R21" s="24">
        <v>104</v>
      </c>
      <c r="S21" s="24">
        <v>105</v>
      </c>
      <c r="T21" s="24">
        <v>106</v>
      </c>
      <c r="U21" s="24">
        <v>107</v>
      </c>
      <c r="V21" s="24">
        <v>108</v>
      </c>
      <c r="W21" s="24">
        <v>109</v>
      </c>
      <c r="X21" s="24">
        <v>110</v>
      </c>
      <c r="Y21" s="24">
        <v>111</v>
      </c>
      <c r="Z21" s="24">
        <v>112</v>
      </c>
      <c r="AA21" s="24">
        <v>113</v>
      </c>
      <c r="AB21" s="24">
        <v>114</v>
      </c>
      <c r="AC21" s="24">
        <v>115</v>
      </c>
      <c r="AD21" s="24">
        <v>116</v>
      </c>
      <c r="AE21" s="24">
        <v>117</v>
      </c>
      <c r="AF21" s="24">
        <v>118</v>
      </c>
    </row>
    <row r="22" spans="1:32" s="28" customFormat="1" ht="21" hidden="1" customHeight="1" x14ac:dyDescent="0.3">
      <c r="A22" s="243"/>
      <c r="B22" s="247" t="s">
        <v>55</v>
      </c>
      <c r="C22" s="247"/>
      <c r="D22" s="30">
        <f t="shared" ref="D22:AF22" si="8">D19-D21</f>
        <v>0</v>
      </c>
      <c r="E22" s="30">
        <f t="shared" si="8"/>
        <v>9</v>
      </c>
      <c r="F22" s="30">
        <f t="shared" si="8"/>
        <v>8</v>
      </c>
      <c r="G22" s="30">
        <f t="shared" si="8"/>
        <v>7</v>
      </c>
      <c r="H22" s="30">
        <f t="shared" si="8"/>
        <v>-4</v>
      </c>
      <c r="I22" s="30">
        <f t="shared" si="8"/>
        <v>-5</v>
      </c>
      <c r="J22" s="30">
        <f t="shared" si="8"/>
        <v>-6</v>
      </c>
      <c r="K22" s="30">
        <f t="shared" si="8"/>
        <v>3</v>
      </c>
      <c r="L22" s="30">
        <f t="shared" si="8"/>
        <v>-8</v>
      </c>
      <c r="M22" s="30">
        <f t="shared" si="8"/>
        <v>1</v>
      </c>
      <c r="N22" s="30">
        <f t="shared" si="8"/>
        <v>-10</v>
      </c>
      <c r="O22" s="30">
        <f t="shared" si="8"/>
        <v>-11</v>
      </c>
      <c r="P22" s="30">
        <f t="shared" si="8"/>
        <v>-12</v>
      </c>
      <c r="Q22" s="30">
        <f t="shared" si="8"/>
        <v>-3</v>
      </c>
      <c r="R22" s="30">
        <f t="shared" si="8"/>
        <v>-14</v>
      </c>
      <c r="S22" s="30">
        <f t="shared" si="8"/>
        <v>-5</v>
      </c>
      <c r="T22" s="30">
        <f t="shared" si="8"/>
        <v>-6</v>
      </c>
      <c r="U22" s="30">
        <f t="shared" si="8"/>
        <v>-17</v>
      </c>
      <c r="V22" s="30">
        <f t="shared" si="8"/>
        <v>-8</v>
      </c>
      <c r="W22" s="30">
        <f t="shared" si="8"/>
        <v>-19</v>
      </c>
      <c r="X22" s="30">
        <f t="shared" si="8"/>
        <v>-10</v>
      </c>
      <c r="Y22" s="30">
        <f t="shared" si="8"/>
        <v>-11</v>
      </c>
      <c r="Z22" s="30">
        <f t="shared" si="8"/>
        <v>-22</v>
      </c>
      <c r="AA22" s="30">
        <f t="shared" si="8"/>
        <v>-23</v>
      </c>
      <c r="AB22" s="30">
        <f t="shared" si="8"/>
        <v>-24</v>
      </c>
      <c r="AC22" s="30">
        <f t="shared" si="8"/>
        <v>-15</v>
      </c>
      <c r="AD22" s="30">
        <f t="shared" si="8"/>
        <v>-26</v>
      </c>
      <c r="AE22" s="30">
        <f t="shared" si="8"/>
        <v>-27</v>
      </c>
      <c r="AF22" s="30">
        <f t="shared" si="8"/>
        <v>-18</v>
      </c>
    </row>
    <row r="23" spans="1:32" s="20" customFormat="1" ht="48.75" customHeight="1" x14ac:dyDescent="0.3">
      <c r="A23" s="241" t="s">
        <v>63</v>
      </c>
      <c r="B23" s="227" t="s">
        <v>64</v>
      </c>
      <c r="C23" s="227"/>
      <c r="D23" s="45">
        <f>ROUND((D24+D29)/2,0)</f>
        <v>93</v>
      </c>
      <c r="E23" s="45">
        <f t="shared" ref="E23:AF23" si="9">ROUND((E24+E29)/2,0)</f>
        <v>96</v>
      </c>
      <c r="F23" s="45">
        <f t="shared" si="9"/>
        <v>93</v>
      </c>
      <c r="G23" s="45">
        <f t="shared" si="9"/>
        <v>95</v>
      </c>
      <c r="H23" s="45">
        <f t="shared" si="9"/>
        <v>98</v>
      </c>
      <c r="I23" s="45">
        <f t="shared" si="9"/>
        <v>97</v>
      </c>
      <c r="J23" s="45">
        <v>95</v>
      </c>
      <c r="K23" s="45">
        <f t="shared" si="9"/>
        <v>88</v>
      </c>
      <c r="L23" s="45">
        <f t="shared" si="9"/>
        <v>93</v>
      </c>
      <c r="M23" s="45">
        <f t="shared" si="9"/>
        <v>99</v>
      </c>
      <c r="N23" s="45">
        <f t="shared" si="9"/>
        <v>98</v>
      </c>
      <c r="O23" s="45">
        <f t="shared" si="9"/>
        <v>97</v>
      </c>
      <c r="P23" s="45">
        <f t="shared" si="9"/>
        <v>97</v>
      </c>
      <c r="Q23" s="45">
        <f t="shared" si="9"/>
        <v>99</v>
      </c>
      <c r="R23" s="45">
        <f t="shared" si="9"/>
        <v>97</v>
      </c>
      <c r="S23" s="45">
        <f t="shared" si="9"/>
        <v>98</v>
      </c>
      <c r="T23" s="45">
        <f t="shared" si="9"/>
        <v>96</v>
      </c>
      <c r="U23" s="45">
        <f t="shared" si="9"/>
        <v>100</v>
      </c>
      <c r="V23" s="45">
        <f t="shared" si="9"/>
        <v>97</v>
      </c>
      <c r="W23" s="45">
        <f t="shared" si="9"/>
        <v>98</v>
      </c>
      <c r="X23" s="45">
        <f t="shared" si="9"/>
        <v>97</v>
      </c>
      <c r="Y23" s="45">
        <f t="shared" si="9"/>
        <v>99</v>
      </c>
      <c r="Z23" s="45">
        <f t="shared" si="9"/>
        <v>92</v>
      </c>
      <c r="AA23" s="45">
        <v>98</v>
      </c>
      <c r="AB23" s="45">
        <f t="shared" si="9"/>
        <v>99</v>
      </c>
      <c r="AC23" s="45">
        <f t="shared" si="9"/>
        <v>99</v>
      </c>
      <c r="AD23" s="45">
        <f t="shared" si="9"/>
        <v>94</v>
      </c>
      <c r="AE23" s="45">
        <f t="shared" si="9"/>
        <v>99</v>
      </c>
      <c r="AF23" s="45">
        <f t="shared" si="9"/>
        <v>98</v>
      </c>
    </row>
    <row r="24" spans="1:32" s="20" customFormat="1" ht="54" customHeight="1" x14ac:dyDescent="0.3">
      <c r="A24" s="242"/>
      <c r="B24" s="248" t="s">
        <v>65</v>
      </c>
      <c r="C24" s="248"/>
      <c r="D24" s="36">
        <f>D25/D26*100</f>
        <v>94.007490636704119</v>
      </c>
      <c r="E24" s="36">
        <f t="shared" ref="E24:AF24" si="10">E25/E26*100</f>
        <v>95.652173913043484</v>
      </c>
      <c r="F24" s="36">
        <f t="shared" si="10"/>
        <v>96.6542750929368</v>
      </c>
      <c r="G24" s="36">
        <f t="shared" si="10"/>
        <v>95.862068965517238</v>
      </c>
      <c r="H24" s="36">
        <f t="shared" si="10"/>
        <v>98.82352941176471</v>
      </c>
      <c r="I24" s="36">
        <v>99</v>
      </c>
      <c r="J24" s="36">
        <f t="shared" si="10"/>
        <v>97.849462365591393</v>
      </c>
      <c r="K24" s="36">
        <f t="shared" si="10"/>
        <v>91.803278688524586</v>
      </c>
      <c r="L24" s="36">
        <f t="shared" si="10"/>
        <v>95.14066496163683</v>
      </c>
      <c r="M24" s="36">
        <f t="shared" si="10"/>
        <v>98.91304347826086</v>
      </c>
      <c r="N24" s="36">
        <f t="shared" si="10"/>
        <v>98.484848484848484</v>
      </c>
      <c r="O24" s="36">
        <f t="shared" si="10"/>
        <v>100</v>
      </c>
      <c r="P24" s="36">
        <f t="shared" si="10"/>
        <v>100</v>
      </c>
      <c r="Q24" s="36">
        <f t="shared" si="10"/>
        <v>98.360655737704917</v>
      </c>
      <c r="R24" s="36">
        <f t="shared" si="10"/>
        <v>99.212598425196859</v>
      </c>
      <c r="S24" s="36">
        <f t="shared" si="10"/>
        <v>98.333333333333329</v>
      </c>
      <c r="T24" s="36">
        <f t="shared" si="10"/>
        <v>96.296296296296291</v>
      </c>
      <c r="U24" s="36">
        <f t="shared" si="10"/>
        <v>100</v>
      </c>
      <c r="V24" s="36">
        <f t="shared" si="10"/>
        <v>96.116504854368941</v>
      </c>
      <c r="W24" s="36">
        <f t="shared" si="10"/>
        <v>100</v>
      </c>
      <c r="X24" s="36">
        <f t="shared" si="10"/>
        <v>98.148148148148152</v>
      </c>
      <c r="Y24" s="36">
        <f t="shared" si="10"/>
        <v>100</v>
      </c>
      <c r="Z24" s="36">
        <f t="shared" si="10"/>
        <v>94.623655913978496</v>
      </c>
      <c r="AA24" s="36">
        <f t="shared" si="10"/>
        <v>98.130841121495322</v>
      </c>
      <c r="AB24" s="36">
        <f t="shared" si="10"/>
        <v>99.140893470790388</v>
      </c>
      <c r="AC24" s="36">
        <f t="shared" si="10"/>
        <v>99.579831932773118</v>
      </c>
      <c r="AD24" s="36">
        <f t="shared" si="10"/>
        <v>94.927536231884062</v>
      </c>
      <c r="AE24" s="36">
        <f t="shared" si="10"/>
        <v>98.830409356725141</v>
      </c>
      <c r="AF24" s="36">
        <f t="shared" si="10"/>
        <v>100</v>
      </c>
    </row>
    <row r="25" spans="1:32" ht="57" customHeight="1" x14ac:dyDescent="0.3">
      <c r="A25" s="242"/>
      <c r="B25" s="228" t="s">
        <v>66</v>
      </c>
      <c r="C25" s="22" t="s">
        <v>67</v>
      </c>
      <c r="D25" s="119">
        <v>251</v>
      </c>
      <c r="E25" s="119">
        <v>330</v>
      </c>
      <c r="F25" s="119">
        <v>260</v>
      </c>
      <c r="G25" s="119">
        <v>278</v>
      </c>
      <c r="H25" s="119">
        <v>336</v>
      </c>
      <c r="I25" s="119">
        <v>213</v>
      </c>
      <c r="J25" s="119">
        <v>546</v>
      </c>
      <c r="K25" s="119">
        <v>224</v>
      </c>
      <c r="L25" s="119">
        <v>372</v>
      </c>
      <c r="M25" s="119">
        <v>91</v>
      </c>
      <c r="N25" s="119">
        <v>65</v>
      </c>
      <c r="O25" s="119">
        <v>80</v>
      </c>
      <c r="P25" s="119">
        <v>37</v>
      </c>
      <c r="Q25" s="119">
        <v>60</v>
      </c>
      <c r="R25" s="119">
        <v>126</v>
      </c>
      <c r="S25" s="119">
        <v>59</v>
      </c>
      <c r="T25" s="119">
        <v>52</v>
      </c>
      <c r="U25" s="119">
        <v>35</v>
      </c>
      <c r="V25" s="119">
        <v>99</v>
      </c>
      <c r="W25" s="119">
        <v>68</v>
      </c>
      <c r="X25" s="119">
        <v>53</v>
      </c>
      <c r="Y25" s="119">
        <v>78</v>
      </c>
      <c r="Z25" s="119">
        <v>88</v>
      </c>
      <c r="AA25" s="119">
        <v>105</v>
      </c>
      <c r="AB25" s="119">
        <v>577</v>
      </c>
      <c r="AC25" s="119">
        <v>237</v>
      </c>
      <c r="AD25" s="119">
        <v>262</v>
      </c>
      <c r="AE25" s="119">
        <v>169</v>
      </c>
      <c r="AF25" s="119">
        <v>223</v>
      </c>
    </row>
    <row r="26" spans="1:32" ht="50.25" customHeight="1" x14ac:dyDescent="0.3">
      <c r="A26" s="242"/>
      <c r="B26" s="228"/>
      <c r="C26" s="22" t="s">
        <v>68</v>
      </c>
      <c r="D26" s="120">
        <v>267</v>
      </c>
      <c r="E26" s="120">
        <v>345</v>
      </c>
      <c r="F26" s="120">
        <v>269</v>
      </c>
      <c r="G26" s="120">
        <v>290</v>
      </c>
      <c r="H26" s="120">
        <v>340</v>
      </c>
      <c r="I26" s="120">
        <v>214</v>
      </c>
      <c r="J26" s="120">
        <v>558</v>
      </c>
      <c r="K26" s="120">
        <v>244</v>
      </c>
      <c r="L26" s="120">
        <v>391</v>
      </c>
      <c r="M26" s="120">
        <v>92</v>
      </c>
      <c r="N26" s="120">
        <v>66</v>
      </c>
      <c r="O26" s="120">
        <v>80</v>
      </c>
      <c r="P26" s="120">
        <v>37</v>
      </c>
      <c r="Q26" s="120">
        <v>61</v>
      </c>
      <c r="R26" s="120">
        <v>127</v>
      </c>
      <c r="S26" s="120">
        <v>60</v>
      </c>
      <c r="T26" s="120">
        <v>54</v>
      </c>
      <c r="U26" s="120">
        <v>35</v>
      </c>
      <c r="V26" s="120">
        <v>103</v>
      </c>
      <c r="W26" s="120">
        <v>68</v>
      </c>
      <c r="X26" s="120">
        <v>54</v>
      </c>
      <c r="Y26" s="120">
        <v>78</v>
      </c>
      <c r="Z26" s="120">
        <v>93</v>
      </c>
      <c r="AA26" s="120">
        <v>107</v>
      </c>
      <c r="AB26" s="120">
        <v>582</v>
      </c>
      <c r="AC26" s="120">
        <v>238</v>
      </c>
      <c r="AD26" s="120">
        <v>276</v>
      </c>
      <c r="AE26" s="120">
        <v>171</v>
      </c>
      <c r="AF26" s="120">
        <v>223</v>
      </c>
    </row>
    <row r="27" spans="1:32" s="25" customFormat="1" hidden="1" x14ac:dyDescent="0.3">
      <c r="A27" s="242"/>
      <c r="B27" s="229" t="s">
        <v>69</v>
      </c>
      <c r="C27" s="229"/>
      <c r="D27" s="24">
        <v>97.4</v>
      </c>
      <c r="E27" s="24">
        <v>98.4</v>
      </c>
      <c r="F27" s="24">
        <v>99.4</v>
      </c>
      <c r="G27" s="24">
        <v>100.4</v>
      </c>
      <c r="H27" s="24">
        <v>101.4</v>
      </c>
      <c r="I27" s="24">
        <v>102.4</v>
      </c>
      <c r="J27" s="24">
        <v>103.4</v>
      </c>
      <c r="K27" s="24">
        <v>104.4</v>
      </c>
      <c r="L27" s="24">
        <v>105.4</v>
      </c>
      <c r="M27" s="24">
        <v>106.4</v>
      </c>
      <c r="N27" s="24">
        <v>107.4</v>
      </c>
      <c r="O27" s="24">
        <v>108.4</v>
      </c>
      <c r="P27" s="24">
        <v>109.4</v>
      </c>
      <c r="Q27" s="24">
        <v>110.4</v>
      </c>
      <c r="R27" s="24">
        <v>111.4</v>
      </c>
      <c r="S27" s="24">
        <v>112.4</v>
      </c>
      <c r="T27" s="24">
        <v>113.4</v>
      </c>
      <c r="U27" s="24">
        <v>114.4</v>
      </c>
      <c r="V27" s="24">
        <v>115.4</v>
      </c>
      <c r="W27" s="24">
        <v>116.4</v>
      </c>
      <c r="X27" s="24">
        <v>117.4</v>
      </c>
      <c r="Y27" s="24">
        <v>118.4</v>
      </c>
      <c r="Z27" s="24">
        <v>119.4</v>
      </c>
      <c r="AA27" s="24">
        <v>120.4</v>
      </c>
      <c r="AB27" s="24">
        <v>121.4</v>
      </c>
      <c r="AC27" s="24">
        <v>122.4</v>
      </c>
      <c r="AD27" s="24">
        <v>123.4</v>
      </c>
      <c r="AE27" s="24">
        <v>124.4</v>
      </c>
      <c r="AF27" s="24">
        <v>125.4</v>
      </c>
    </row>
    <row r="28" spans="1:32" s="28" customFormat="1" ht="21" hidden="1" customHeight="1" x14ac:dyDescent="0.3">
      <c r="A28" s="242"/>
      <c r="B28" s="255" t="s">
        <v>55</v>
      </c>
      <c r="C28" s="255"/>
      <c r="D28" s="26">
        <f t="shared" ref="D28:AF28" si="11">D24-D27</f>
        <v>-3.3925093632958863</v>
      </c>
      <c r="E28" s="26">
        <f t="shared" si="11"/>
        <v>-2.7478260869565219</v>
      </c>
      <c r="F28" s="26">
        <f t="shared" si="11"/>
        <v>-2.7457249070632059</v>
      </c>
      <c r="G28" s="26">
        <f t="shared" si="11"/>
        <v>-4.5379310344827672</v>
      </c>
      <c r="H28" s="26">
        <f t="shared" si="11"/>
        <v>-2.5764705882352956</v>
      </c>
      <c r="I28" s="26">
        <f t="shared" si="11"/>
        <v>-3.4000000000000057</v>
      </c>
      <c r="J28" s="26">
        <f t="shared" si="11"/>
        <v>-5.550537634408613</v>
      </c>
      <c r="K28" s="26">
        <f t="shared" si="11"/>
        <v>-12.59672131147542</v>
      </c>
      <c r="L28" s="26">
        <f t="shared" si="11"/>
        <v>-10.259335038363176</v>
      </c>
      <c r="M28" s="26">
        <f t="shared" si="11"/>
        <v>-7.4869565217391454</v>
      </c>
      <c r="N28" s="26">
        <f t="shared" si="11"/>
        <v>-8.9151515151515213</v>
      </c>
      <c r="O28" s="26">
        <f t="shared" si="11"/>
        <v>-8.4000000000000057</v>
      </c>
      <c r="P28" s="26">
        <f t="shared" si="11"/>
        <v>-9.4000000000000057</v>
      </c>
      <c r="Q28" s="26">
        <f t="shared" si="11"/>
        <v>-12.039344262295089</v>
      </c>
      <c r="R28" s="26">
        <f t="shared" si="11"/>
        <v>-12.187401574803147</v>
      </c>
      <c r="S28" s="26">
        <f t="shared" si="11"/>
        <v>-14.066666666666677</v>
      </c>
      <c r="T28" s="26">
        <f t="shared" si="11"/>
        <v>-17.103703703703715</v>
      </c>
      <c r="U28" s="26">
        <f t="shared" si="11"/>
        <v>-14.400000000000006</v>
      </c>
      <c r="V28" s="26">
        <f t="shared" si="11"/>
        <v>-19.283495145631065</v>
      </c>
      <c r="W28" s="26">
        <f t="shared" si="11"/>
        <v>-16.400000000000006</v>
      </c>
      <c r="X28" s="26">
        <f t="shared" si="11"/>
        <v>-19.251851851851853</v>
      </c>
      <c r="Y28" s="26">
        <f t="shared" si="11"/>
        <v>-18.400000000000006</v>
      </c>
      <c r="Z28" s="26">
        <f t="shared" si="11"/>
        <v>-24.77634408602151</v>
      </c>
      <c r="AA28" s="26">
        <f t="shared" si="11"/>
        <v>-22.269158878504683</v>
      </c>
      <c r="AB28" s="26">
        <f t="shared" si="11"/>
        <v>-22.259106529209618</v>
      </c>
      <c r="AC28" s="26">
        <f t="shared" si="11"/>
        <v>-22.820168067226888</v>
      </c>
      <c r="AD28" s="26">
        <f t="shared" si="11"/>
        <v>-28.472463768115944</v>
      </c>
      <c r="AE28" s="26">
        <f t="shared" si="11"/>
        <v>-25.569590643274864</v>
      </c>
      <c r="AF28" s="26">
        <f t="shared" si="11"/>
        <v>-25.400000000000006</v>
      </c>
    </row>
    <row r="29" spans="1:32" s="20" customFormat="1" ht="48" customHeight="1" x14ac:dyDescent="0.3">
      <c r="A29" s="242"/>
      <c r="B29" s="248" t="s">
        <v>70</v>
      </c>
      <c r="C29" s="248"/>
      <c r="D29" s="36">
        <f t="shared" ref="D29:AF29" si="12">D30/D31*100</f>
        <v>92.705167173252278</v>
      </c>
      <c r="E29" s="36">
        <f t="shared" si="12"/>
        <v>95.978552278820374</v>
      </c>
      <c r="F29" s="36">
        <f t="shared" si="12"/>
        <v>88.855421686746979</v>
      </c>
      <c r="G29" s="36">
        <f t="shared" si="12"/>
        <v>93.859649122807014</v>
      </c>
      <c r="H29" s="36">
        <f t="shared" si="12"/>
        <v>97.03504043126685</v>
      </c>
      <c r="I29" s="36">
        <f t="shared" si="12"/>
        <v>94.75982532751091</v>
      </c>
      <c r="J29" s="36">
        <f t="shared" si="12"/>
        <v>93.210749646393211</v>
      </c>
      <c r="K29" s="36">
        <f t="shared" si="12"/>
        <v>84.375</v>
      </c>
      <c r="L29" s="36">
        <f t="shared" si="12"/>
        <v>90.280777537796979</v>
      </c>
      <c r="M29" s="36">
        <f t="shared" si="12"/>
        <v>98.591549295774655</v>
      </c>
      <c r="N29" s="36">
        <f t="shared" si="12"/>
        <v>98.275862068965509</v>
      </c>
      <c r="O29" s="36">
        <f t="shared" si="12"/>
        <v>94.805194805194802</v>
      </c>
      <c r="P29" s="36">
        <f t="shared" si="12"/>
        <v>94.117647058823522</v>
      </c>
      <c r="Q29" s="36">
        <f t="shared" si="12"/>
        <v>100</v>
      </c>
      <c r="R29" s="36">
        <v>95</v>
      </c>
      <c r="S29" s="36">
        <f t="shared" si="12"/>
        <v>98.245614035087712</v>
      </c>
      <c r="T29" s="36">
        <f t="shared" si="12"/>
        <v>95.833333333333343</v>
      </c>
      <c r="U29" s="36">
        <f t="shared" si="12"/>
        <v>100</v>
      </c>
      <c r="V29" s="36">
        <f t="shared" si="12"/>
        <v>97.087378640776706</v>
      </c>
      <c r="W29" s="36">
        <f t="shared" si="12"/>
        <v>96.610169491525426</v>
      </c>
      <c r="X29" s="36">
        <f t="shared" si="12"/>
        <v>95.833333333333343</v>
      </c>
      <c r="Y29" s="36">
        <f t="shared" si="12"/>
        <v>97.297297297297305</v>
      </c>
      <c r="Z29" s="36">
        <f t="shared" si="12"/>
        <v>89.743589743589752</v>
      </c>
      <c r="AA29" s="36">
        <f t="shared" si="12"/>
        <v>98.901098901098905</v>
      </c>
      <c r="AB29" s="36">
        <f t="shared" si="12"/>
        <v>98.774080560420316</v>
      </c>
      <c r="AC29" s="36">
        <f t="shared" si="12"/>
        <v>98.130841121495322</v>
      </c>
      <c r="AD29" s="36">
        <f t="shared" si="12"/>
        <v>93.818181818181827</v>
      </c>
      <c r="AE29" s="36">
        <f t="shared" si="12"/>
        <v>98.780487804878049</v>
      </c>
      <c r="AF29" s="36">
        <f t="shared" si="12"/>
        <v>95.982142857142861</v>
      </c>
    </row>
    <row r="30" spans="1:32" ht="55.5" customHeight="1" x14ac:dyDescent="0.3">
      <c r="A30" s="242"/>
      <c r="B30" s="256" t="s">
        <v>145</v>
      </c>
      <c r="C30" s="22" t="s">
        <v>67</v>
      </c>
      <c r="D30" s="120">
        <v>305</v>
      </c>
      <c r="E30" s="120">
        <v>358</v>
      </c>
      <c r="F30" s="120">
        <v>295</v>
      </c>
      <c r="G30" s="120">
        <v>321</v>
      </c>
      <c r="H30" s="120">
        <v>360</v>
      </c>
      <c r="I30" s="120">
        <v>217</v>
      </c>
      <c r="J30" s="120">
        <v>659</v>
      </c>
      <c r="K30" s="120">
        <v>243</v>
      </c>
      <c r="L30" s="120">
        <v>418</v>
      </c>
      <c r="M30" s="120">
        <v>70</v>
      </c>
      <c r="N30" s="120">
        <v>57</v>
      </c>
      <c r="O30" s="120">
        <v>73</v>
      </c>
      <c r="P30" s="120">
        <v>32</v>
      </c>
      <c r="Q30" s="120">
        <v>48</v>
      </c>
      <c r="R30" s="120">
        <v>107</v>
      </c>
      <c r="S30" s="120">
        <v>56</v>
      </c>
      <c r="T30" s="120">
        <v>46</v>
      </c>
      <c r="U30" s="120">
        <v>33</v>
      </c>
      <c r="V30" s="120">
        <v>100</v>
      </c>
      <c r="W30" s="120">
        <v>57</v>
      </c>
      <c r="X30" s="120">
        <v>46</v>
      </c>
      <c r="Y30" s="120">
        <v>72</v>
      </c>
      <c r="Z30" s="120">
        <v>70</v>
      </c>
      <c r="AA30" s="120">
        <v>90</v>
      </c>
      <c r="AB30" s="120">
        <v>564</v>
      </c>
      <c r="AC30" s="120">
        <v>210</v>
      </c>
      <c r="AD30" s="120">
        <v>258</v>
      </c>
      <c r="AE30" s="120">
        <v>162</v>
      </c>
      <c r="AF30" s="120">
        <v>215</v>
      </c>
    </row>
    <row r="31" spans="1:32" ht="51" customHeight="1" x14ac:dyDescent="0.3">
      <c r="A31" s="242"/>
      <c r="B31" s="257"/>
      <c r="C31" s="22" t="s">
        <v>68</v>
      </c>
      <c r="D31" s="120">
        <v>329</v>
      </c>
      <c r="E31" s="120">
        <v>373</v>
      </c>
      <c r="F31" s="120">
        <v>332</v>
      </c>
      <c r="G31" s="120">
        <v>342</v>
      </c>
      <c r="H31" s="120">
        <v>371</v>
      </c>
      <c r="I31" s="120">
        <v>229</v>
      </c>
      <c r="J31" s="120">
        <v>707</v>
      </c>
      <c r="K31" s="120">
        <v>288</v>
      </c>
      <c r="L31" s="120">
        <v>463</v>
      </c>
      <c r="M31" s="120">
        <v>71</v>
      </c>
      <c r="N31" s="120">
        <v>58</v>
      </c>
      <c r="O31" s="120">
        <v>77</v>
      </c>
      <c r="P31" s="120">
        <v>34</v>
      </c>
      <c r="Q31" s="120">
        <v>48</v>
      </c>
      <c r="R31" s="120">
        <v>112</v>
      </c>
      <c r="S31" s="120">
        <v>57</v>
      </c>
      <c r="T31" s="120">
        <v>48</v>
      </c>
      <c r="U31" s="120">
        <v>33</v>
      </c>
      <c r="V31" s="120">
        <v>103</v>
      </c>
      <c r="W31" s="120">
        <v>59</v>
      </c>
      <c r="X31" s="120">
        <v>48</v>
      </c>
      <c r="Y31" s="120">
        <v>74</v>
      </c>
      <c r="Z31" s="120">
        <v>78</v>
      </c>
      <c r="AA31" s="120">
        <v>91</v>
      </c>
      <c r="AB31" s="120">
        <v>571</v>
      </c>
      <c r="AC31" s="120">
        <v>214</v>
      </c>
      <c r="AD31" s="120">
        <v>275</v>
      </c>
      <c r="AE31" s="120">
        <v>164</v>
      </c>
      <c r="AF31" s="120">
        <v>224</v>
      </c>
    </row>
    <row r="32" spans="1:32" s="25" customFormat="1" hidden="1" x14ac:dyDescent="0.3">
      <c r="A32" s="242"/>
      <c r="B32" s="229" t="s">
        <v>71</v>
      </c>
      <c r="C32" s="229"/>
      <c r="D32" s="24">
        <v>94.7</v>
      </c>
      <c r="E32" s="24">
        <v>95.7</v>
      </c>
      <c r="F32" s="24">
        <v>96.7</v>
      </c>
      <c r="G32" s="24">
        <v>97.7</v>
      </c>
      <c r="H32" s="24">
        <v>98.7</v>
      </c>
      <c r="I32" s="24">
        <v>99.7</v>
      </c>
      <c r="J32" s="24">
        <v>100.7</v>
      </c>
      <c r="K32" s="24">
        <v>101.7</v>
      </c>
      <c r="L32" s="24">
        <v>102.7</v>
      </c>
      <c r="M32" s="24">
        <v>103.7</v>
      </c>
      <c r="N32" s="24">
        <v>104.7</v>
      </c>
      <c r="O32" s="24">
        <v>105.7</v>
      </c>
      <c r="P32" s="24">
        <v>106.7</v>
      </c>
      <c r="Q32" s="24">
        <v>107.7</v>
      </c>
      <c r="R32" s="24">
        <v>108.7</v>
      </c>
      <c r="S32" s="24">
        <v>109.7</v>
      </c>
      <c r="T32" s="24">
        <v>110.7</v>
      </c>
      <c r="U32" s="24">
        <v>111.7</v>
      </c>
      <c r="V32" s="24">
        <v>112.7</v>
      </c>
      <c r="W32" s="24">
        <v>113.7</v>
      </c>
      <c r="X32" s="24">
        <v>114.7</v>
      </c>
      <c r="Y32" s="24">
        <v>115.7</v>
      </c>
      <c r="Z32" s="24">
        <v>116.7</v>
      </c>
      <c r="AA32" s="24">
        <v>117.7</v>
      </c>
      <c r="AB32" s="24">
        <v>118.7</v>
      </c>
      <c r="AC32" s="24">
        <v>119.7</v>
      </c>
      <c r="AD32" s="24">
        <v>120.7</v>
      </c>
      <c r="AE32" s="24">
        <v>121.7</v>
      </c>
      <c r="AF32" s="24">
        <v>122.7</v>
      </c>
    </row>
    <row r="33" spans="1:32" s="28" customFormat="1" ht="21" hidden="1" customHeight="1" x14ac:dyDescent="0.3">
      <c r="A33" s="242"/>
      <c r="B33" s="230" t="s">
        <v>55</v>
      </c>
      <c r="C33" s="230"/>
      <c r="D33" s="26">
        <f t="shared" ref="D33:AF33" si="13">D29-D32</f>
        <v>-1.9948328267477251</v>
      </c>
      <c r="E33" s="26">
        <f t="shared" si="13"/>
        <v>0.2785522788203707</v>
      </c>
      <c r="F33" s="26">
        <f t="shared" si="13"/>
        <v>-7.8445783132530238</v>
      </c>
      <c r="G33" s="26">
        <f t="shared" si="13"/>
        <v>-3.8403508771929893</v>
      </c>
      <c r="H33" s="26">
        <f t="shared" si="13"/>
        <v>-1.6649595687331527</v>
      </c>
      <c r="I33" s="26">
        <f t="shared" si="13"/>
        <v>-4.9401746724890927</v>
      </c>
      <c r="J33" s="26">
        <f t="shared" si="13"/>
        <v>-7.489250353606792</v>
      </c>
      <c r="K33" s="26">
        <f t="shared" si="13"/>
        <v>-17.325000000000003</v>
      </c>
      <c r="L33" s="26">
        <f t="shared" si="13"/>
        <v>-12.419222462203024</v>
      </c>
      <c r="M33" s="26">
        <f t="shared" si="13"/>
        <v>-5.1084507042253477</v>
      </c>
      <c r="N33" s="26">
        <f t="shared" si="13"/>
        <v>-6.4241379310344939</v>
      </c>
      <c r="O33" s="26">
        <f t="shared" si="13"/>
        <v>-10.894805194805201</v>
      </c>
      <c r="P33" s="26">
        <f t="shared" si="13"/>
        <v>-12.582352941176481</v>
      </c>
      <c r="Q33" s="26">
        <f t="shared" si="13"/>
        <v>-7.7000000000000028</v>
      </c>
      <c r="R33" s="26">
        <f t="shared" si="13"/>
        <v>-13.700000000000003</v>
      </c>
      <c r="S33" s="26">
        <f t="shared" si="13"/>
        <v>-11.454385964912291</v>
      </c>
      <c r="T33" s="26">
        <f t="shared" si="13"/>
        <v>-14.86666666666666</v>
      </c>
      <c r="U33" s="26">
        <f t="shared" si="13"/>
        <v>-11.700000000000003</v>
      </c>
      <c r="V33" s="26">
        <f t="shared" si="13"/>
        <v>-15.612621359223297</v>
      </c>
      <c r="W33" s="26">
        <f t="shared" si="13"/>
        <v>-17.089830508474577</v>
      </c>
      <c r="X33" s="26">
        <f t="shared" si="13"/>
        <v>-18.86666666666666</v>
      </c>
      <c r="Y33" s="26">
        <f t="shared" si="13"/>
        <v>-18.402702702702697</v>
      </c>
      <c r="Z33" s="26">
        <f t="shared" si="13"/>
        <v>-26.956410256410251</v>
      </c>
      <c r="AA33" s="26">
        <f t="shared" si="13"/>
        <v>-18.798901098901098</v>
      </c>
      <c r="AB33" s="26">
        <f t="shared" si="13"/>
        <v>-19.925919439579687</v>
      </c>
      <c r="AC33" s="26">
        <f t="shared" si="13"/>
        <v>-21.56915887850468</v>
      </c>
      <c r="AD33" s="26">
        <f t="shared" si="13"/>
        <v>-26.881818181818176</v>
      </c>
      <c r="AE33" s="26">
        <f t="shared" si="13"/>
        <v>-22.919512195121953</v>
      </c>
      <c r="AF33" s="26">
        <f t="shared" si="13"/>
        <v>-26.717857142857142</v>
      </c>
    </row>
    <row r="34" spans="1:32" s="25" customFormat="1" hidden="1" x14ac:dyDescent="0.3">
      <c r="A34" s="242"/>
      <c r="B34" s="229" t="s">
        <v>72</v>
      </c>
      <c r="C34" s="229"/>
      <c r="D34" s="24">
        <v>96.050000000000011</v>
      </c>
      <c r="E34" s="24">
        <v>97.05</v>
      </c>
      <c r="F34" s="24">
        <v>98.05</v>
      </c>
      <c r="G34" s="24">
        <v>99.05</v>
      </c>
      <c r="H34" s="24">
        <v>100.05</v>
      </c>
      <c r="I34" s="24">
        <v>101.05</v>
      </c>
      <c r="J34" s="24">
        <v>102.05</v>
      </c>
      <c r="K34" s="24">
        <v>103.05</v>
      </c>
      <c r="L34" s="24">
        <v>104.05</v>
      </c>
      <c r="M34" s="24">
        <v>105.05</v>
      </c>
      <c r="N34" s="24">
        <v>106.05</v>
      </c>
      <c r="O34" s="24">
        <v>107.05</v>
      </c>
      <c r="P34" s="24">
        <v>108.05</v>
      </c>
      <c r="Q34" s="24">
        <v>109.05</v>
      </c>
      <c r="R34" s="24">
        <v>110.05</v>
      </c>
      <c r="S34" s="24">
        <v>111.05</v>
      </c>
      <c r="T34" s="24">
        <v>112.05</v>
      </c>
      <c r="U34" s="24">
        <v>113.05</v>
      </c>
      <c r="V34" s="24">
        <v>114.05</v>
      </c>
      <c r="W34" s="24">
        <v>115.05</v>
      </c>
      <c r="X34" s="24">
        <v>116.05</v>
      </c>
      <c r="Y34" s="24">
        <v>117.05</v>
      </c>
      <c r="Z34" s="24">
        <v>118.05</v>
      </c>
      <c r="AA34" s="24">
        <v>119.05</v>
      </c>
      <c r="AB34" s="24">
        <v>120.05</v>
      </c>
      <c r="AC34" s="24">
        <v>121.05</v>
      </c>
      <c r="AD34" s="24">
        <v>122.05</v>
      </c>
      <c r="AE34" s="24">
        <v>123.05</v>
      </c>
      <c r="AF34" s="24">
        <v>124.05</v>
      </c>
    </row>
    <row r="35" spans="1:32" hidden="1" x14ac:dyDescent="0.3">
      <c r="A35" s="243"/>
      <c r="B35" s="249" t="s">
        <v>55</v>
      </c>
      <c r="C35" s="249"/>
      <c r="D35" s="26">
        <f t="shared" ref="D35:AF35" si="14">D23-D34</f>
        <v>-3.0500000000000114</v>
      </c>
      <c r="E35" s="26">
        <f t="shared" si="14"/>
        <v>-1.0499999999999972</v>
      </c>
      <c r="F35" s="26">
        <f t="shared" si="14"/>
        <v>-5.0499999999999972</v>
      </c>
      <c r="G35" s="26">
        <f t="shared" si="14"/>
        <v>-4.0499999999999972</v>
      </c>
      <c r="H35" s="26">
        <f t="shared" si="14"/>
        <v>-2.0499999999999972</v>
      </c>
      <c r="I35" s="26">
        <f t="shared" si="14"/>
        <v>-4.0499999999999972</v>
      </c>
      <c r="J35" s="26">
        <f t="shared" si="14"/>
        <v>-7.0499999999999972</v>
      </c>
      <c r="K35" s="26">
        <f t="shared" si="14"/>
        <v>-15.049999999999997</v>
      </c>
      <c r="L35" s="26">
        <f t="shared" si="14"/>
        <v>-11.049999999999997</v>
      </c>
      <c r="M35" s="26">
        <f t="shared" si="14"/>
        <v>-6.0499999999999972</v>
      </c>
      <c r="N35" s="26">
        <f t="shared" si="14"/>
        <v>-8.0499999999999972</v>
      </c>
      <c r="O35" s="26">
        <f t="shared" si="14"/>
        <v>-10.049999999999997</v>
      </c>
      <c r="P35" s="26">
        <f t="shared" si="14"/>
        <v>-11.049999999999997</v>
      </c>
      <c r="Q35" s="26">
        <f t="shared" si="14"/>
        <v>-10.049999999999997</v>
      </c>
      <c r="R35" s="26">
        <f t="shared" si="14"/>
        <v>-13.049999999999997</v>
      </c>
      <c r="S35" s="26">
        <f t="shared" si="14"/>
        <v>-13.049999999999997</v>
      </c>
      <c r="T35" s="26">
        <f t="shared" si="14"/>
        <v>-16.049999999999997</v>
      </c>
      <c r="U35" s="26">
        <f t="shared" si="14"/>
        <v>-13.049999999999997</v>
      </c>
      <c r="V35" s="26">
        <f t="shared" si="14"/>
        <v>-17.049999999999997</v>
      </c>
      <c r="W35" s="26">
        <f t="shared" si="14"/>
        <v>-17.049999999999997</v>
      </c>
      <c r="X35" s="26">
        <f t="shared" si="14"/>
        <v>-19.049999999999997</v>
      </c>
      <c r="Y35" s="26">
        <f t="shared" si="14"/>
        <v>-18.049999999999997</v>
      </c>
      <c r="Z35" s="26">
        <f t="shared" si="14"/>
        <v>-26.049999999999997</v>
      </c>
      <c r="AA35" s="26">
        <f t="shared" si="14"/>
        <v>-21.049999999999997</v>
      </c>
      <c r="AB35" s="26">
        <f t="shared" si="14"/>
        <v>-21.049999999999997</v>
      </c>
      <c r="AC35" s="26">
        <f t="shared" si="14"/>
        <v>-22.049999999999997</v>
      </c>
      <c r="AD35" s="26">
        <f t="shared" si="14"/>
        <v>-28.049999999999997</v>
      </c>
      <c r="AE35" s="26">
        <f t="shared" si="14"/>
        <v>-24.049999999999997</v>
      </c>
      <c r="AF35" s="26">
        <f t="shared" si="14"/>
        <v>-26.049999999999997</v>
      </c>
    </row>
    <row r="36" spans="1:32" s="32" customFormat="1" ht="21" hidden="1" customHeight="1" x14ac:dyDescent="0.3">
      <c r="A36" s="250" t="s">
        <v>73</v>
      </c>
      <c r="B36" s="99" t="s">
        <v>74</v>
      </c>
      <c r="C36" s="99"/>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row>
    <row r="37" spans="1:32" s="25" customFormat="1" ht="15" hidden="1" customHeight="1" x14ac:dyDescent="0.3">
      <c r="A37" s="251"/>
      <c r="B37" s="253" t="s">
        <v>75</v>
      </c>
      <c r="C37" s="253"/>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1:32" s="34" customFormat="1" ht="35.1" customHeight="1" x14ac:dyDescent="0.3">
      <c r="A38" s="251"/>
      <c r="B38" s="258" t="s">
        <v>76</v>
      </c>
      <c r="C38" s="259"/>
      <c r="D38" s="33">
        <f>D6*0.3+D19*0.3+D23*0.4</f>
        <v>88.2</v>
      </c>
      <c r="E38" s="33">
        <f t="shared" ref="E38:AF38" si="15">E6*0.3+E19*0.3+E23*0.4</f>
        <v>96.600000000000009</v>
      </c>
      <c r="F38" s="33">
        <f t="shared" si="15"/>
        <v>93.9</v>
      </c>
      <c r="G38" s="33">
        <f t="shared" si="15"/>
        <v>95.3</v>
      </c>
      <c r="H38" s="33">
        <f t="shared" si="15"/>
        <v>95</v>
      </c>
      <c r="I38" s="33">
        <f t="shared" si="15"/>
        <v>92.800000000000011</v>
      </c>
      <c r="J38" s="33">
        <f t="shared" si="15"/>
        <v>92.3</v>
      </c>
      <c r="K38" s="33">
        <f t="shared" si="15"/>
        <v>91.9</v>
      </c>
      <c r="L38" s="33">
        <f t="shared" si="15"/>
        <v>90.9</v>
      </c>
      <c r="M38" s="33">
        <f t="shared" si="15"/>
        <v>99</v>
      </c>
      <c r="N38" s="33">
        <f t="shared" si="15"/>
        <v>95</v>
      </c>
      <c r="O38" s="33">
        <f t="shared" si="15"/>
        <v>93.1</v>
      </c>
      <c r="P38" s="33">
        <f t="shared" si="15"/>
        <v>95.5</v>
      </c>
      <c r="Q38" s="33">
        <f t="shared" si="15"/>
        <v>98.1</v>
      </c>
      <c r="R38" s="33">
        <f t="shared" si="15"/>
        <v>94.300000000000011</v>
      </c>
      <c r="S38" s="33">
        <f t="shared" si="15"/>
        <v>97.7</v>
      </c>
      <c r="T38" s="33">
        <f t="shared" si="15"/>
        <v>96</v>
      </c>
      <c r="U38" s="33">
        <f t="shared" si="15"/>
        <v>94.6</v>
      </c>
      <c r="V38" s="33">
        <f t="shared" si="15"/>
        <v>97.6</v>
      </c>
      <c r="W38" s="33">
        <f t="shared" si="15"/>
        <v>95.9</v>
      </c>
      <c r="X38" s="33">
        <f t="shared" si="15"/>
        <v>97.300000000000011</v>
      </c>
      <c r="Y38" s="33">
        <f t="shared" si="15"/>
        <v>98.1</v>
      </c>
      <c r="Z38" s="33">
        <f t="shared" si="15"/>
        <v>92.300000000000011</v>
      </c>
      <c r="AA38" s="33">
        <f t="shared" si="15"/>
        <v>95.6</v>
      </c>
      <c r="AB38" s="33">
        <f t="shared" si="15"/>
        <v>95.1</v>
      </c>
      <c r="AC38" s="33">
        <f t="shared" si="15"/>
        <v>99</v>
      </c>
      <c r="AD38" s="33">
        <f t="shared" si="15"/>
        <v>90.699999999999989</v>
      </c>
      <c r="AE38" s="33">
        <f t="shared" si="15"/>
        <v>95.4</v>
      </c>
      <c r="AF38" s="33">
        <f t="shared" si="15"/>
        <v>97.7</v>
      </c>
    </row>
    <row r="39" spans="1:32" s="28" customFormat="1" ht="21" hidden="1" customHeight="1" x14ac:dyDescent="0.3">
      <c r="A39" s="252"/>
      <c r="B39" s="98" t="s">
        <v>55</v>
      </c>
      <c r="C39" s="98"/>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row>
    <row r="40" spans="1:32" s="20" customFormat="1" ht="41.25" customHeight="1" x14ac:dyDescent="0.3">
      <c r="A40" s="241" t="s">
        <v>23</v>
      </c>
      <c r="B40" s="248" t="s">
        <v>77</v>
      </c>
      <c r="C40" s="248"/>
      <c r="D40" s="35">
        <f>D41</f>
        <v>100</v>
      </c>
      <c r="E40" s="35">
        <f t="shared" ref="E40:AF40" si="16">E41</f>
        <v>100</v>
      </c>
      <c r="F40" s="35">
        <f t="shared" si="16"/>
        <v>100</v>
      </c>
      <c r="G40" s="35">
        <f t="shared" si="16"/>
        <v>80</v>
      </c>
      <c r="H40" s="35">
        <f t="shared" si="16"/>
        <v>100</v>
      </c>
      <c r="I40" s="35">
        <f t="shared" si="16"/>
        <v>100</v>
      </c>
      <c r="J40" s="35">
        <f t="shared" si="16"/>
        <v>100</v>
      </c>
      <c r="K40" s="35">
        <f t="shared" si="16"/>
        <v>100</v>
      </c>
      <c r="L40" s="35">
        <f t="shared" si="16"/>
        <v>100</v>
      </c>
      <c r="M40" s="35">
        <f t="shared" si="16"/>
        <v>100</v>
      </c>
      <c r="N40" s="35">
        <f t="shared" si="16"/>
        <v>100</v>
      </c>
      <c r="O40" s="35">
        <f t="shared" si="16"/>
        <v>100</v>
      </c>
      <c r="P40" s="35">
        <f t="shared" si="16"/>
        <v>100</v>
      </c>
      <c r="Q40" s="35">
        <f t="shared" si="16"/>
        <v>100</v>
      </c>
      <c r="R40" s="35">
        <f t="shared" si="16"/>
        <v>100</v>
      </c>
      <c r="S40" s="35">
        <f t="shared" si="16"/>
        <v>100</v>
      </c>
      <c r="T40" s="35">
        <f t="shared" si="16"/>
        <v>100</v>
      </c>
      <c r="U40" s="35">
        <f t="shared" si="16"/>
        <v>100</v>
      </c>
      <c r="V40" s="35">
        <f t="shared" si="16"/>
        <v>100</v>
      </c>
      <c r="W40" s="35">
        <f t="shared" si="16"/>
        <v>100</v>
      </c>
      <c r="X40" s="35">
        <f t="shared" si="16"/>
        <v>100</v>
      </c>
      <c r="Y40" s="35">
        <f t="shared" si="16"/>
        <v>100</v>
      </c>
      <c r="Z40" s="35">
        <f t="shared" si="16"/>
        <v>100</v>
      </c>
      <c r="AA40" s="35">
        <f t="shared" si="16"/>
        <v>100</v>
      </c>
      <c r="AB40" s="35">
        <f t="shared" si="16"/>
        <v>100</v>
      </c>
      <c r="AC40" s="35">
        <f t="shared" si="16"/>
        <v>100</v>
      </c>
      <c r="AD40" s="35">
        <f t="shared" si="16"/>
        <v>100</v>
      </c>
      <c r="AE40" s="35">
        <f t="shared" si="16"/>
        <v>100</v>
      </c>
      <c r="AF40" s="35">
        <f t="shared" si="16"/>
        <v>100</v>
      </c>
    </row>
    <row r="41" spans="1:32" s="20" customFormat="1" ht="120.75" customHeight="1" x14ac:dyDescent="0.3">
      <c r="A41" s="242"/>
      <c r="B41" s="248" t="s">
        <v>78</v>
      </c>
      <c r="C41" s="248"/>
      <c r="D41" s="36">
        <f>IF(D43="5 и более",100,D43*20)</f>
        <v>100</v>
      </c>
      <c r="E41" s="36">
        <f t="shared" ref="E41:AF41" si="17">IF(E43="5 и более",100,E43*20)</f>
        <v>100</v>
      </c>
      <c r="F41" s="36">
        <f t="shared" si="17"/>
        <v>100</v>
      </c>
      <c r="G41" s="36">
        <f t="shared" si="17"/>
        <v>80</v>
      </c>
      <c r="H41" s="36">
        <f t="shared" si="17"/>
        <v>100</v>
      </c>
      <c r="I41" s="36">
        <f t="shared" si="17"/>
        <v>100</v>
      </c>
      <c r="J41" s="36">
        <f t="shared" si="17"/>
        <v>100</v>
      </c>
      <c r="K41" s="36">
        <f t="shared" si="17"/>
        <v>100</v>
      </c>
      <c r="L41" s="36">
        <f t="shared" si="17"/>
        <v>100</v>
      </c>
      <c r="M41" s="36">
        <f t="shared" si="17"/>
        <v>100</v>
      </c>
      <c r="N41" s="36">
        <f t="shared" si="17"/>
        <v>100</v>
      </c>
      <c r="O41" s="36">
        <f t="shared" si="17"/>
        <v>100</v>
      </c>
      <c r="P41" s="36">
        <f t="shared" si="17"/>
        <v>100</v>
      </c>
      <c r="Q41" s="36">
        <f t="shared" si="17"/>
        <v>100</v>
      </c>
      <c r="R41" s="36">
        <f t="shared" si="17"/>
        <v>100</v>
      </c>
      <c r="S41" s="36">
        <f t="shared" si="17"/>
        <v>100</v>
      </c>
      <c r="T41" s="36">
        <f t="shared" si="17"/>
        <v>100</v>
      </c>
      <c r="U41" s="36">
        <f t="shared" si="17"/>
        <v>100</v>
      </c>
      <c r="V41" s="36">
        <f t="shared" si="17"/>
        <v>100</v>
      </c>
      <c r="W41" s="36">
        <f t="shared" si="17"/>
        <v>100</v>
      </c>
      <c r="X41" s="36">
        <f t="shared" si="17"/>
        <v>100</v>
      </c>
      <c r="Y41" s="36">
        <f t="shared" si="17"/>
        <v>100</v>
      </c>
      <c r="Z41" s="36">
        <f t="shared" si="17"/>
        <v>100</v>
      </c>
      <c r="AA41" s="36">
        <f t="shared" si="17"/>
        <v>100</v>
      </c>
      <c r="AB41" s="36">
        <f t="shared" si="17"/>
        <v>100</v>
      </c>
      <c r="AC41" s="36">
        <f t="shared" si="17"/>
        <v>100</v>
      </c>
      <c r="AD41" s="36">
        <f t="shared" si="17"/>
        <v>100</v>
      </c>
      <c r="AE41" s="36">
        <f t="shared" si="17"/>
        <v>100</v>
      </c>
      <c r="AF41" s="36">
        <f t="shared" si="17"/>
        <v>100</v>
      </c>
    </row>
    <row r="42" spans="1:32" ht="60" hidden="1" customHeight="1" x14ac:dyDescent="0.3">
      <c r="A42" s="242"/>
      <c r="B42" s="254" t="s">
        <v>79</v>
      </c>
      <c r="C42" s="254"/>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row>
    <row r="43" spans="1:32" s="39" customFormat="1" ht="57.6" x14ac:dyDescent="0.3">
      <c r="A43" s="242"/>
      <c r="B43" s="118" t="s">
        <v>80</v>
      </c>
      <c r="C43" s="38"/>
      <c r="D43" s="103">
        <v>5</v>
      </c>
      <c r="E43" s="103">
        <v>5</v>
      </c>
      <c r="F43" s="103">
        <v>5</v>
      </c>
      <c r="G43" s="103">
        <v>4</v>
      </c>
      <c r="H43" s="103">
        <v>5</v>
      </c>
      <c r="I43" s="103">
        <v>5</v>
      </c>
      <c r="J43" s="103">
        <v>5</v>
      </c>
      <c r="K43" s="103">
        <v>5</v>
      </c>
      <c r="L43" s="103">
        <v>5</v>
      </c>
      <c r="M43" s="103">
        <v>5</v>
      </c>
      <c r="N43" s="103">
        <v>5</v>
      </c>
      <c r="O43" s="103">
        <v>5</v>
      </c>
      <c r="P43" s="103">
        <v>5</v>
      </c>
      <c r="Q43" s="103">
        <v>5</v>
      </c>
      <c r="R43" s="103">
        <v>5</v>
      </c>
      <c r="S43" s="103">
        <v>5</v>
      </c>
      <c r="T43" s="103">
        <v>5</v>
      </c>
      <c r="U43" s="103">
        <v>5</v>
      </c>
      <c r="V43" s="103">
        <v>5</v>
      </c>
      <c r="W43" s="103">
        <v>5</v>
      </c>
      <c r="X43" s="103">
        <v>5</v>
      </c>
      <c r="Y43" s="103">
        <v>5</v>
      </c>
      <c r="Z43" s="103">
        <v>5</v>
      </c>
      <c r="AA43" s="103">
        <v>5</v>
      </c>
      <c r="AB43" s="103">
        <v>5</v>
      </c>
      <c r="AC43" s="103">
        <v>5</v>
      </c>
      <c r="AD43" s="103">
        <v>5</v>
      </c>
      <c r="AE43" s="103">
        <v>5</v>
      </c>
      <c r="AF43" s="103">
        <v>5</v>
      </c>
    </row>
    <row r="44" spans="1:32" s="28" customFormat="1" ht="21" hidden="1" customHeight="1" x14ac:dyDescent="0.3">
      <c r="A44" s="242"/>
      <c r="B44" s="98" t="s">
        <v>55</v>
      </c>
      <c r="C44" s="98"/>
      <c r="D44" s="40">
        <f>D41-D45</f>
        <v>60</v>
      </c>
      <c r="E44" s="40">
        <f t="shared" ref="E44:AF44" si="18">E41-E45</f>
        <v>59</v>
      </c>
      <c r="F44" s="40">
        <f t="shared" si="18"/>
        <v>58</v>
      </c>
      <c r="G44" s="40">
        <f t="shared" si="18"/>
        <v>37</v>
      </c>
      <c r="H44" s="40">
        <f t="shared" si="18"/>
        <v>56</v>
      </c>
      <c r="I44" s="40">
        <f t="shared" si="18"/>
        <v>55</v>
      </c>
      <c r="J44" s="40">
        <f t="shared" si="18"/>
        <v>54</v>
      </c>
      <c r="K44" s="40">
        <f t="shared" si="18"/>
        <v>53</v>
      </c>
      <c r="L44" s="40">
        <f t="shared" si="18"/>
        <v>52</v>
      </c>
      <c r="M44" s="40">
        <f t="shared" si="18"/>
        <v>51</v>
      </c>
      <c r="N44" s="40">
        <f t="shared" si="18"/>
        <v>50</v>
      </c>
      <c r="O44" s="40">
        <f t="shared" si="18"/>
        <v>49</v>
      </c>
      <c r="P44" s="40">
        <f t="shared" si="18"/>
        <v>48</v>
      </c>
      <c r="Q44" s="40">
        <f t="shared" si="18"/>
        <v>47</v>
      </c>
      <c r="R44" s="40">
        <f t="shared" si="18"/>
        <v>46</v>
      </c>
      <c r="S44" s="40">
        <f t="shared" si="18"/>
        <v>45</v>
      </c>
      <c r="T44" s="40">
        <f t="shared" si="18"/>
        <v>44</v>
      </c>
      <c r="U44" s="40">
        <f t="shared" si="18"/>
        <v>43</v>
      </c>
      <c r="V44" s="40">
        <f t="shared" si="18"/>
        <v>42</v>
      </c>
      <c r="W44" s="40">
        <f t="shared" si="18"/>
        <v>41</v>
      </c>
      <c r="X44" s="40">
        <f t="shared" si="18"/>
        <v>40</v>
      </c>
      <c r="Y44" s="40">
        <f t="shared" si="18"/>
        <v>39</v>
      </c>
      <c r="Z44" s="40">
        <f t="shared" si="18"/>
        <v>38</v>
      </c>
      <c r="AA44" s="40">
        <f t="shared" si="18"/>
        <v>37</v>
      </c>
      <c r="AB44" s="40">
        <f t="shared" si="18"/>
        <v>36</v>
      </c>
      <c r="AC44" s="40">
        <f t="shared" si="18"/>
        <v>35</v>
      </c>
      <c r="AD44" s="40">
        <f t="shared" si="18"/>
        <v>34</v>
      </c>
      <c r="AE44" s="40">
        <f t="shared" si="18"/>
        <v>33</v>
      </c>
      <c r="AF44" s="40">
        <f t="shared" si="18"/>
        <v>32</v>
      </c>
    </row>
    <row r="45" spans="1:32" s="42" customFormat="1" ht="21" hidden="1" customHeight="1" x14ac:dyDescent="0.3">
      <c r="A45" s="243"/>
      <c r="B45" s="41" t="s">
        <v>81</v>
      </c>
      <c r="C45" s="41"/>
      <c r="D45" s="21">
        <v>40</v>
      </c>
      <c r="E45" s="21">
        <v>41</v>
      </c>
      <c r="F45" s="21">
        <v>42</v>
      </c>
      <c r="G45" s="21">
        <v>43</v>
      </c>
      <c r="H45" s="21">
        <v>44</v>
      </c>
      <c r="I45" s="21">
        <v>45</v>
      </c>
      <c r="J45" s="21">
        <v>46</v>
      </c>
      <c r="K45" s="21">
        <v>47</v>
      </c>
      <c r="L45" s="21">
        <v>48</v>
      </c>
      <c r="M45" s="21">
        <v>49</v>
      </c>
      <c r="N45" s="21">
        <v>50</v>
      </c>
      <c r="O45" s="21">
        <v>51</v>
      </c>
      <c r="P45" s="21">
        <v>52</v>
      </c>
      <c r="Q45" s="21">
        <v>53</v>
      </c>
      <c r="R45" s="21">
        <v>54</v>
      </c>
      <c r="S45" s="21">
        <v>55</v>
      </c>
      <c r="T45" s="21">
        <v>56</v>
      </c>
      <c r="U45" s="21">
        <v>57</v>
      </c>
      <c r="V45" s="21">
        <v>58</v>
      </c>
      <c r="W45" s="21">
        <v>59</v>
      </c>
      <c r="X45" s="21">
        <v>60</v>
      </c>
      <c r="Y45" s="21">
        <v>61</v>
      </c>
      <c r="Z45" s="21">
        <v>62</v>
      </c>
      <c r="AA45" s="21">
        <v>63</v>
      </c>
      <c r="AB45" s="21">
        <v>64</v>
      </c>
      <c r="AC45" s="21">
        <v>65</v>
      </c>
      <c r="AD45" s="21">
        <v>66</v>
      </c>
      <c r="AE45" s="21">
        <v>67</v>
      </c>
      <c r="AF45" s="21">
        <v>68</v>
      </c>
    </row>
    <row r="46" spans="1:32" s="20" customFormat="1" ht="48" customHeight="1" x14ac:dyDescent="0.3">
      <c r="A46" s="241" t="s">
        <v>82</v>
      </c>
      <c r="B46" s="248" t="s">
        <v>83</v>
      </c>
      <c r="C46" s="248"/>
      <c r="D46" s="88">
        <f>ROUND(D48/D49*100,0)</f>
        <v>73</v>
      </c>
      <c r="E46" s="88">
        <f t="shared" ref="E46:AF46" si="19">ROUND(E48/E49*100,0)</f>
        <v>85</v>
      </c>
      <c r="F46" s="88">
        <f t="shared" si="19"/>
        <v>91</v>
      </c>
      <c r="G46" s="88">
        <v>77</v>
      </c>
      <c r="H46" s="88">
        <f t="shared" si="19"/>
        <v>84</v>
      </c>
      <c r="I46" s="88">
        <f t="shared" si="19"/>
        <v>86</v>
      </c>
      <c r="J46" s="88">
        <f t="shared" si="19"/>
        <v>85</v>
      </c>
      <c r="K46" s="88">
        <f t="shared" si="19"/>
        <v>73</v>
      </c>
      <c r="L46" s="88">
        <v>81</v>
      </c>
      <c r="M46" s="88">
        <f t="shared" si="19"/>
        <v>91</v>
      </c>
      <c r="N46" s="88">
        <f t="shared" si="19"/>
        <v>95</v>
      </c>
      <c r="O46" s="88">
        <f t="shared" si="19"/>
        <v>88</v>
      </c>
      <c r="P46" s="88">
        <f t="shared" si="19"/>
        <v>81</v>
      </c>
      <c r="Q46" s="88">
        <f t="shared" si="19"/>
        <v>95</v>
      </c>
      <c r="R46" s="88">
        <f t="shared" si="19"/>
        <v>93</v>
      </c>
      <c r="S46" s="88">
        <v>98</v>
      </c>
      <c r="T46" s="88">
        <f t="shared" si="19"/>
        <v>89</v>
      </c>
      <c r="U46" s="88">
        <f t="shared" si="19"/>
        <v>90</v>
      </c>
      <c r="V46" s="88">
        <f t="shared" si="19"/>
        <v>89</v>
      </c>
      <c r="W46" s="88">
        <f t="shared" si="19"/>
        <v>89</v>
      </c>
      <c r="X46" s="88">
        <f t="shared" si="19"/>
        <v>92</v>
      </c>
      <c r="Y46" s="88">
        <f t="shared" si="19"/>
        <v>98</v>
      </c>
      <c r="Z46" s="88">
        <f t="shared" si="19"/>
        <v>91</v>
      </c>
      <c r="AA46" s="88">
        <f t="shared" si="19"/>
        <v>92</v>
      </c>
      <c r="AB46" s="88">
        <f t="shared" si="19"/>
        <v>98</v>
      </c>
      <c r="AC46" s="88">
        <f t="shared" si="19"/>
        <v>96</v>
      </c>
      <c r="AD46" s="88">
        <f t="shared" si="19"/>
        <v>90</v>
      </c>
      <c r="AE46" s="88">
        <f t="shared" si="19"/>
        <v>95</v>
      </c>
      <c r="AF46" s="88">
        <f t="shared" si="19"/>
        <v>95</v>
      </c>
    </row>
    <row r="47" spans="1:32" ht="24" hidden="1" customHeight="1" x14ac:dyDescent="0.3">
      <c r="A47" s="242"/>
      <c r="B47" s="260" t="s">
        <v>84</v>
      </c>
      <c r="C47" s="22" t="s">
        <v>67</v>
      </c>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row>
    <row r="48" spans="1:32" s="39" customFormat="1" ht="44.25" customHeight="1" x14ac:dyDescent="0.3">
      <c r="A48" s="242"/>
      <c r="B48" s="261"/>
      <c r="C48" s="37" t="s">
        <v>67</v>
      </c>
      <c r="D48" s="120">
        <v>307</v>
      </c>
      <c r="E48" s="120">
        <v>399</v>
      </c>
      <c r="F48" s="120">
        <v>368</v>
      </c>
      <c r="G48" s="120">
        <v>345</v>
      </c>
      <c r="H48" s="120">
        <v>365</v>
      </c>
      <c r="I48" s="120">
        <v>260</v>
      </c>
      <c r="J48" s="120">
        <v>695</v>
      </c>
      <c r="K48" s="120">
        <v>290</v>
      </c>
      <c r="L48" s="120">
        <v>467</v>
      </c>
      <c r="M48" s="120">
        <v>96</v>
      </c>
      <c r="N48" s="120">
        <v>72</v>
      </c>
      <c r="O48" s="120">
        <v>87</v>
      </c>
      <c r="P48" s="120">
        <v>35</v>
      </c>
      <c r="Q48" s="120">
        <v>62</v>
      </c>
      <c r="R48" s="120">
        <v>137</v>
      </c>
      <c r="S48" s="120">
        <v>68</v>
      </c>
      <c r="T48" s="120">
        <v>66</v>
      </c>
      <c r="U48" s="120">
        <v>37</v>
      </c>
      <c r="V48" s="120">
        <v>110</v>
      </c>
      <c r="W48" s="120">
        <v>75</v>
      </c>
      <c r="X48" s="120">
        <v>56</v>
      </c>
      <c r="Y48" s="120">
        <v>83</v>
      </c>
      <c r="Z48" s="120">
        <v>106</v>
      </c>
      <c r="AA48" s="120">
        <v>116</v>
      </c>
      <c r="AB48" s="120">
        <v>629</v>
      </c>
      <c r="AC48" s="120">
        <v>286</v>
      </c>
      <c r="AD48" s="120">
        <v>308</v>
      </c>
      <c r="AE48" s="120">
        <v>205</v>
      </c>
      <c r="AF48" s="120">
        <v>245</v>
      </c>
    </row>
    <row r="49" spans="1:32" ht="42" customHeight="1" x14ac:dyDescent="0.3">
      <c r="A49" s="242"/>
      <c r="B49" s="262"/>
      <c r="C49" s="22" t="s">
        <v>68</v>
      </c>
      <c r="D49" s="120">
        <v>423</v>
      </c>
      <c r="E49" s="120">
        <v>468</v>
      </c>
      <c r="F49" s="120">
        <v>404</v>
      </c>
      <c r="G49" s="120">
        <v>445</v>
      </c>
      <c r="H49" s="120">
        <v>433</v>
      </c>
      <c r="I49" s="120">
        <v>303</v>
      </c>
      <c r="J49" s="120">
        <v>815</v>
      </c>
      <c r="K49" s="120">
        <v>397</v>
      </c>
      <c r="L49" s="120">
        <v>573</v>
      </c>
      <c r="M49" s="120">
        <v>105</v>
      </c>
      <c r="N49" s="120">
        <v>76</v>
      </c>
      <c r="O49" s="120">
        <v>99</v>
      </c>
      <c r="P49" s="120">
        <v>43</v>
      </c>
      <c r="Q49" s="120">
        <v>65</v>
      </c>
      <c r="R49" s="120">
        <v>147</v>
      </c>
      <c r="S49" s="120">
        <v>69</v>
      </c>
      <c r="T49" s="120">
        <v>74</v>
      </c>
      <c r="U49" s="120">
        <v>41</v>
      </c>
      <c r="V49" s="120">
        <v>124</v>
      </c>
      <c r="W49" s="120">
        <v>84</v>
      </c>
      <c r="X49" s="120">
        <v>61</v>
      </c>
      <c r="Y49" s="120">
        <v>85</v>
      </c>
      <c r="Z49" s="120">
        <v>117</v>
      </c>
      <c r="AA49" s="120">
        <v>126</v>
      </c>
      <c r="AB49" s="120">
        <v>641</v>
      </c>
      <c r="AC49" s="120">
        <v>299</v>
      </c>
      <c r="AD49" s="120">
        <v>342</v>
      </c>
      <c r="AE49" s="120">
        <v>215</v>
      </c>
      <c r="AF49" s="120">
        <v>258</v>
      </c>
    </row>
    <row r="50" spans="1:32" s="25" customFormat="1" ht="21" hidden="1" customHeight="1" x14ac:dyDescent="0.3">
      <c r="A50" s="242"/>
      <c r="B50" s="100" t="s">
        <v>85</v>
      </c>
      <c r="C50" s="100"/>
      <c r="D50" s="24">
        <v>95.1</v>
      </c>
      <c r="E50" s="24">
        <v>96.1</v>
      </c>
      <c r="F50" s="24">
        <v>97.1</v>
      </c>
      <c r="G50" s="24">
        <v>98.1</v>
      </c>
      <c r="H50" s="24">
        <v>99.1</v>
      </c>
      <c r="I50" s="24">
        <v>100.1</v>
      </c>
      <c r="J50" s="24">
        <v>101.1</v>
      </c>
      <c r="K50" s="24">
        <v>102.1</v>
      </c>
      <c r="L50" s="24">
        <v>103.1</v>
      </c>
      <c r="M50" s="24">
        <v>104.1</v>
      </c>
      <c r="N50" s="24">
        <v>105.1</v>
      </c>
      <c r="O50" s="24">
        <v>106.1</v>
      </c>
      <c r="P50" s="24">
        <v>107.1</v>
      </c>
      <c r="Q50" s="24">
        <v>108.1</v>
      </c>
      <c r="R50" s="24">
        <v>109.1</v>
      </c>
      <c r="S50" s="24">
        <v>110.1</v>
      </c>
      <c r="T50" s="24">
        <v>111.1</v>
      </c>
      <c r="U50" s="24">
        <v>112.1</v>
      </c>
      <c r="V50" s="24">
        <v>113.1</v>
      </c>
      <c r="W50" s="24">
        <v>114.1</v>
      </c>
      <c r="X50" s="24">
        <v>115.1</v>
      </c>
      <c r="Y50" s="24">
        <v>116.1</v>
      </c>
      <c r="Z50" s="24">
        <v>117.1</v>
      </c>
      <c r="AA50" s="24">
        <v>118.1</v>
      </c>
      <c r="AB50" s="24">
        <v>119.1</v>
      </c>
      <c r="AC50" s="24">
        <v>120.1</v>
      </c>
      <c r="AD50" s="24">
        <v>121.1</v>
      </c>
      <c r="AE50" s="24">
        <v>122.1</v>
      </c>
      <c r="AF50" s="24">
        <v>123.1</v>
      </c>
    </row>
    <row r="51" spans="1:32" s="28" customFormat="1" ht="21" hidden="1" customHeight="1" x14ac:dyDescent="0.3">
      <c r="A51" s="243"/>
      <c r="B51" s="98" t="s">
        <v>55</v>
      </c>
      <c r="C51" s="98"/>
      <c r="D51" s="26">
        <f t="shared" ref="D51:AF51" si="20">D46-D50</f>
        <v>-22.099999999999994</v>
      </c>
      <c r="E51" s="26">
        <f t="shared" si="20"/>
        <v>-11.099999999999994</v>
      </c>
      <c r="F51" s="26">
        <f t="shared" si="20"/>
        <v>-6.0999999999999943</v>
      </c>
      <c r="G51" s="26">
        <f t="shared" si="20"/>
        <v>-21.099999999999994</v>
      </c>
      <c r="H51" s="26">
        <f t="shared" si="20"/>
        <v>-15.099999999999994</v>
      </c>
      <c r="I51" s="26">
        <f t="shared" si="20"/>
        <v>-14.099999999999994</v>
      </c>
      <c r="J51" s="26">
        <f t="shared" si="20"/>
        <v>-16.099999999999994</v>
      </c>
      <c r="K51" s="26">
        <f t="shared" si="20"/>
        <v>-29.099999999999994</v>
      </c>
      <c r="L51" s="26">
        <f t="shared" si="20"/>
        <v>-22.099999999999994</v>
      </c>
      <c r="M51" s="26">
        <f t="shared" si="20"/>
        <v>-13.099999999999994</v>
      </c>
      <c r="N51" s="26">
        <f t="shared" si="20"/>
        <v>-10.099999999999994</v>
      </c>
      <c r="O51" s="26">
        <f t="shared" si="20"/>
        <v>-18.099999999999994</v>
      </c>
      <c r="P51" s="26">
        <f t="shared" si="20"/>
        <v>-26.099999999999994</v>
      </c>
      <c r="Q51" s="26">
        <f t="shared" si="20"/>
        <v>-13.099999999999994</v>
      </c>
      <c r="R51" s="26">
        <f t="shared" si="20"/>
        <v>-16.099999999999994</v>
      </c>
      <c r="S51" s="26">
        <f t="shared" si="20"/>
        <v>-12.099999999999994</v>
      </c>
      <c r="T51" s="26">
        <f t="shared" si="20"/>
        <v>-22.099999999999994</v>
      </c>
      <c r="U51" s="26">
        <f t="shared" si="20"/>
        <v>-22.099999999999994</v>
      </c>
      <c r="V51" s="26">
        <f t="shared" si="20"/>
        <v>-24.099999999999994</v>
      </c>
      <c r="W51" s="26">
        <f t="shared" si="20"/>
        <v>-25.099999999999994</v>
      </c>
      <c r="X51" s="26">
        <f t="shared" si="20"/>
        <v>-23.099999999999994</v>
      </c>
      <c r="Y51" s="26">
        <f t="shared" si="20"/>
        <v>-18.099999999999994</v>
      </c>
      <c r="Z51" s="26">
        <f t="shared" si="20"/>
        <v>-26.099999999999994</v>
      </c>
      <c r="AA51" s="26">
        <f t="shared" si="20"/>
        <v>-26.099999999999994</v>
      </c>
      <c r="AB51" s="26">
        <f t="shared" si="20"/>
        <v>-21.099999999999994</v>
      </c>
      <c r="AC51" s="26">
        <f t="shared" si="20"/>
        <v>-24.099999999999994</v>
      </c>
      <c r="AD51" s="26">
        <f t="shared" si="20"/>
        <v>-31.099999999999994</v>
      </c>
      <c r="AE51" s="26">
        <f t="shared" si="20"/>
        <v>-27.099999999999994</v>
      </c>
      <c r="AF51" s="26">
        <f t="shared" si="20"/>
        <v>-28.099999999999994</v>
      </c>
    </row>
    <row r="52" spans="1:32" s="32" customFormat="1" ht="21" hidden="1" customHeight="1" x14ac:dyDescent="0.3">
      <c r="A52" s="263" t="s">
        <v>86</v>
      </c>
      <c r="B52" s="266" t="s">
        <v>74</v>
      </c>
      <c r="C52" s="266"/>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row>
    <row r="53" spans="1:32" s="34" customFormat="1" ht="35.1" customHeight="1" x14ac:dyDescent="0.3">
      <c r="A53" s="264"/>
      <c r="B53" s="267" t="s">
        <v>76</v>
      </c>
      <c r="C53" s="267"/>
      <c r="D53" s="33">
        <f>D46*0.5+D41*0.5</f>
        <v>86.5</v>
      </c>
      <c r="E53" s="33">
        <f t="shared" ref="E53:AF53" si="21">E46*0.5+E41*0.5</f>
        <v>92.5</v>
      </c>
      <c r="F53" s="33">
        <f t="shared" si="21"/>
        <v>95.5</v>
      </c>
      <c r="G53" s="33">
        <f t="shared" si="21"/>
        <v>78.5</v>
      </c>
      <c r="H53" s="33">
        <f t="shared" si="21"/>
        <v>92</v>
      </c>
      <c r="I53" s="33">
        <f t="shared" si="21"/>
        <v>93</v>
      </c>
      <c r="J53" s="33">
        <f t="shared" si="21"/>
        <v>92.5</v>
      </c>
      <c r="K53" s="33">
        <f t="shared" si="21"/>
        <v>86.5</v>
      </c>
      <c r="L53" s="33">
        <f t="shared" si="21"/>
        <v>90.5</v>
      </c>
      <c r="M53" s="33">
        <f t="shared" si="21"/>
        <v>95.5</v>
      </c>
      <c r="N53" s="33">
        <f t="shared" si="21"/>
        <v>97.5</v>
      </c>
      <c r="O53" s="33">
        <f t="shared" si="21"/>
        <v>94</v>
      </c>
      <c r="P53" s="33">
        <f t="shared" si="21"/>
        <v>90.5</v>
      </c>
      <c r="Q53" s="33">
        <f t="shared" si="21"/>
        <v>97.5</v>
      </c>
      <c r="R53" s="33">
        <f t="shared" si="21"/>
        <v>96.5</v>
      </c>
      <c r="S53" s="33">
        <f t="shared" si="21"/>
        <v>99</v>
      </c>
      <c r="T53" s="33">
        <f t="shared" si="21"/>
        <v>94.5</v>
      </c>
      <c r="U53" s="33">
        <f t="shared" si="21"/>
        <v>95</v>
      </c>
      <c r="V53" s="33">
        <f t="shared" si="21"/>
        <v>94.5</v>
      </c>
      <c r="W53" s="33">
        <f t="shared" si="21"/>
        <v>94.5</v>
      </c>
      <c r="X53" s="33">
        <f t="shared" si="21"/>
        <v>96</v>
      </c>
      <c r="Y53" s="33">
        <f t="shared" si="21"/>
        <v>99</v>
      </c>
      <c r="Z53" s="33">
        <f t="shared" si="21"/>
        <v>95.5</v>
      </c>
      <c r="AA53" s="33">
        <f t="shared" si="21"/>
        <v>96</v>
      </c>
      <c r="AB53" s="33">
        <f t="shared" si="21"/>
        <v>99</v>
      </c>
      <c r="AC53" s="33">
        <f t="shared" si="21"/>
        <v>98</v>
      </c>
      <c r="AD53" s="33">
        <f t="shared" si="21"/>
        <v>95</v>
      </c>
      <c r="AE53" s="33">
        <f t="shared" si="21"/>
        <v>97.5</v>
      </c>
      <c r="AF53" s="33">
        <f t="shared" si="21"/>
        <v>97.5</v>
      </c>
    </row>
    <row r="54" spans="1:32" s="28" customFormat="1" ht="21" hidden="1" customHeight="1" x14ac:dyDescent="0.3">
      <c r="A54" s="264"/>
      <c r="B54" s="230" t="s">
        <v>55</v>
      </c>
      <c r="C54" s="230"/>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row>
    <row r="55" spans="1:32" s="25" customFormat="1" ht="21" hidden="1" customHeight="1" x14ac:dyDescent="0.3">
      <c r="A55" s="264"/>
      <c r="B55" s="268" t="s">
        <v>87</v>
      </c>
      <c r="C55" s="268"/>
      <c r="D55" s="24">
        <v>67.55</v>
      </c>
      <c r="E55" s="24">
        <v>68.55</v>
      </c>
      <c r="F55" s="24">
        <v>69.55</v>
      </c>
      <c r="G55" s="24">
        <v>70.55</v>
      </c>
      <c r="H55" s="24">
        <v>71.55</v>
      </c>
      <c r="I55" s="24">
        <v>72.55</v>
      </c>
      <c r="J55" s="24">
        <v>73.55</v>
      </c>
      <c r="K55" s="24">
        <v>74.55</v>
      </c>
      <c r="L55" s="24">
        <v>75.55</v>
      </c>
      <c r="M55" s="24">
        <v>76.55</v>
      </c>
      <c r="N55" s="24">
        <v>77.55</v>
      </c>
      <c r="O55" s="24">
        <v>78.55</v>
      </c>
      <c r="P55" s="24">
        <v>79.55</v>
      </c>
      <c r="Q55" s="24">
        <v>80.55</v>
      </c>
      <c r="R55" s="24">
        <v>81.55</v>
      </c>
      <c r="S55" s="24">
        <v>82.55</v>
      </c>
      <c r="T55" s="24">
        <v>83.55</v>
      </c>
      <c r="U55" s="24">
        <v>84.55</v>
      </c>
      <c r="V55" s="24">
        <v>85.55</v>
      </c>
      <c r="W55" s="24">
        <v>86.55</v>
      </c>
      <c r="X55" s="24">
        <v>87.55</v>
      </c>
      <c r="Y55" s="24">
        <v>88.55</v>
      </c>
      <c r="Z55" s="24">
        <v>89.55</v>
      </c>
      <c r="AA55" s="24">
        <v>90.55</v>
      </c>
      <c r="AB55" s="24">
        <v>91.55</v>
      </c>
      <c r="AC55" s="24">
        <v>92.55</v>
      </c>
      <c r="AD55" s="24">
        <v>93.55</v>
      </c>
      <c r="AE55" s="24">
        <v>94.55</v>
      </c>
      <c r="AF55" s="24">
        <v>95.55</v>
      </c>
    </row>
    <row r="56" spans="1:32" s="44" customFormat="1" ht="21" hidden="1" customHeight="1" x14ac:dyDescent="0.4">
      <c r="A56" s="265"/>
      <c r="B56" s="269" t="s">
        <v>55</v>
      </c>
      <c r="C56" s="269"/>
      <c r="D56" s="43">
        <f t="shared" ref="D56:AF56" si="22">D53-D55</f>
        <v>18.950000000000003</v>
      </c>
      <c r="E56" s="43">
        <f t="shared" si="22"/>
        <v>23.950000000000003</v>
      </c>
      <c r="F56" s="43">
        <f t="shared" si="22"/>
        <v>25.950000000000003</v>
      </c>
      <c r="G56" s="43">
        <f t="shared" si="22"/>
        <v>7.9500000000000028</v>
      </c>
      <c r="H56" s="43">
        <f t="shared" si="22"/>
        <v>20.450000000000003</v>
      </c>
      <c r="I56" s="43">
        <f t="shared" si="22"/>
        <v>20.450000000000003</v>
      </c>
      <c r="J56" s="43">
        <f t="shared" si="22"/>
        <v>18.950000000000003</v>
      </c>
      <c r="K56" s="43">
        <f t="shared" si="22"/>
        <v>11.950000000000003</v>
      </c>
      <c r="L56" s="43">
        <f t="shared" si="22"/>
        <v>14.950000000000003</v>
      </c>
      <c r="M56" s="43">
        <f t="shared" si="22"/>
        <v>18.950000000000003</v>
      </c>
      <c r="N56" s="43">
        <f t="shared" si="22"/>
        <v>19.950000000000003</v>
      </c>
      <c r="O56" s="43">
        <f t="shared" si="22"/>
        <v>15.450000000000003</v>
      </c>
      <c r="P56" s="43">
        <f t="shared" si="22"/>
        <v>10.950000000000003</v>
      </c>
      <c r="Q56" s="43">
        <f t="shared" si="22"/>
        <v>16.950000000000003</v>
      </c>
      <c r="R56" s="43">
        <f t="shared" si="22"/>
        <v>14.950000000000003</v>
      </c>
      <c r="S56" s="43">
        <f t="shared" si="22"/>
        <v>16.450000000000003</v>
      </c>
      <c r="T56" s="43">
        <f t="shared" si="22"/>
        <v>10.950000000000003</v>
      </c>
      <c r="U56" s="43">
        <f t="shared" si="22"/>
        <v>10.450000000000003</v>
      </c>
      <c r="V56" s="43">
        <f t="shared" si="22"/>
        <v>8.9500000000000028</v>
      </c>
      <c r="W56" s="43">
        <f t="shared" si="22"/>
        <v>7.9500000000000028</v>
      </c>
      <c r="X56" s="43">
        <f t="shared" si="22"/>
        <v>8.4500000000000028</v>
      </c>
      <c r="Y56" s="43">
        <f t="shared" si="22"/>
        <v>10.450000000000003</v>
      </c>
      <c r="Z56" s="43">
        <f t="shared" si="22"/>
        <v>5.9500000000000028</v>
      </c>
      <c r="AA56" s="43">
        <f t="shared" si="22"/>
        <v>5.4500000000000028</v>
      </c>
      <c r="AB56" s="43">
        <f t="shared" si="22"/>
        <v>7.4500000000000028</v>
      </c>
      <c r="AC56" s="43">
        <f t="shared" si="22"/>
        <v>5.4500000000000028</v>
      </c>
      <c r="AD56" s="43">
        <f t="shared" si="22"/>
        <v>1.4500000000000028</v>
      </c>
      <c r="AE56" s="43">
        <f t="shared" si="22"/>
        <v>2.9500000000000028</v>
      </c>
      <c r="AF56" s="43">
        <f t="shared" si="22"/>
        <v>1.9500000000000028</v>
      </c>
    </row>
    <row r="57" spans="1:32" s="20" customFormat="1" ht="39.75" customHeight="1" x14ac:dyDescent="0.3">
      <c r="A57" s="241" t="s">
        <v>31</v>
      </c>
      <c r="B57" s="248" t="s">
        <v>88</v>
      </c>
      <c r="C57" s="248"/>
      <c r="D57" s="45">
        <f>D58</f>
        <v>20</v>
      </c>
      <c r="E57" s="45">
        <f t="shared" ref="E57:AF57" si="23">E58</f>
        <v>80</v>
      </c>
      <c r="F57" s="45">
        <f t="shared" si="23"/>
        <v>40</v>
      </c>
      <c r="G57" s="45">
        <f t="shared" si="23"/>
        <v>40</v>
      </c>
      <c r="H57" s="45">
        <f t="shared" si="23"/>
        <v>40</v>
      </c>
      <c r="I57" s="45">
        <f t="shared" si="23"/>
        <v>20</v>
      </c>
      <c r="J57" s="45">
        <f t="shared" si="23"/>
        <v>20</v>
      </c>
      <c r="K57" s="45">
        <f t="shared" si="23"/>
        <v>20</v>
      </c>
      <c r="L57" s="45">
        <f t="shared" si="23"/>
        <v>60</v>
      </c>
      <c r="M57" s="45">
        <f t="shared" si="23"/>
        <v>20</v>
      </c>
      <c r="N57" s="45">
        <f t="shared" si="23"/>
        <v>0</v>
      </c>
      <c r="O57" s="45">
        <f t="shared" si="23"/>
        <v>0</v>
      </c>
      <c r="P57" s="45">
        <f t="shared" si="23"/>
        <v>0</v>
      </c>
      <c r="Q57" s="45">
        <f t="shared" si="23"/>
        <v>0</v>
      </c>
      <c r="R57" s="45">
        <f t="shared" si="23"/>
        <v>0</v>
      </c>
      <c r="S57" s="45">
        <f t="shared" si="23"/>
        <v>0</v>
      </c>
      <c r="T57" s="45">
        <f t="shared" si="23"/>
        <v>40</v>
      </c>
      <c r="U57" s="45">
        <f t="shared" si="23"/>
        <v>0</v>
      </c>
      <c r="V57" s="45">
        <f t="shared" si="23"/>
        <v>20</v>
      </c>
      <c r="W57" s="45">
        <f t="shared" si="23"/>
        <v>0</v>
      </c>
      <c r="X57" s="45">
        <f t="shared" si="23"/>
        <v>0</v>
      </c>
      <c r="Y57" s="45">
        <f t="shared" si="23"/>
        <v>0</v>
      </c>
      <c r="Z57" s="45">
        <f t="shared" si="23"/>
        <v>0</v>
      </c>
      <c r="AA57" s="45">
        <f t="shared" si="23"/>
        <v>60</v>
      </c>
      <c r="AB57" s="45">
        <f t="shared" si="23"/>
        <v>100</v>
      </c>
      <c r="AC57" s="45">
        <f t="shared" si="23"/>
        <v>60</v>
      </c>
      <c r="AD57" s="45">
        <f t="shared" si="23"/>
        <v>20</v>
      </c>
      <c r="AE57" s="45">
        <f t="shared" si="23"/>
        <v>20</v>
      </c>
      <c r="AF57" s="45">
        <f t="shared" si="23"/>
        <v>20</v>
      </c>
    </row>
    <row r="58" spans="1:32" s="20" customFormat="1" ht="93" customHeight="1" x14ac:dyDescent="0.3">
      <c r="A58" s="242"/>
      <c r="B58" s="248" t="s">
        <v>89</v>
      </c>
      <c r="C58" s="248"/>
      <c r="D58" s="21">
        <f>IF(D59="5 и больше",100,D59*20)</f>
        <v>20</v>
      </c>
      <c r="E58" s="21">
        <f t="shared" ref="E58:AF58" si="24">IF(E59="5 и больше",100,E59*20)</f>
        <v>80</v>
      </c>
      <c r="F58" s="21">
        <f t="shared" si="24"/>
        <v>40</v>
      </c>
      <c r="G58" s="21">
        <f t="shared" si="24"/>
        <v>40</v>
      </c>
      <c r="H58" s="21">
        <f t="shared" si="24"/>
        <v>40</v>
      </c>
      <c r="I58" s="21">
        <f t="shared" si="24"/>
        <v>20</v>
      </c>
      <c r="J58" s="21">
        <f t="shared" si="24"/>
        <v>20</v>
      </c>
      <c r="K58" s="21">
        <f t="shared" si="24"/>
        <v>20</v>
      </c>
      <c r="L58" s="21">
        <f t="shared" si="24"/>
        <v>60</v>
      </c>
      <c r="M58" s="21">
        <f t="shared" si="24"/>
        <v>20</v>
      </c>
      <c r="N58" s="21">
        <f t="shared" si="24"/>
        <v>0</v>
      </c>
      <c r="O58" s="21">
        <f t="shared" si="24"/>
        <v>0</v>
      </c>
      <c r="P58" s="21">
        <f t="shared" si="24"/>
        <v>0</v>
      </c>
      <c r="Q58" s="21">
        <f t="shared" si="24"/>
        <v>0</v>
      </c>
      <c r="R58" s="21">
        <f t="shared" si="24"/>
        <v>0</v>
      </c>
      <c r="S58" s="21">
        <f t="shared" si="24"/>
        <v>0</v>
      </c>
      <c r="T58" s="21">
        <f t="shared" si="24"/>
        <v>40</v>
      </c>
      <c r="U58" s="21">
        <f t="shared" si="24"/>
        <v>0</v>
      </c>
      <c r="V58" s="21">
        <f t="shared" si="24"/>
        <v>20</v>
      </c>
      <c r="W58" s="21">
        <f t="shared" si="24"/>
        <v>0</v>
      </c>
      <c r="X58" s="21">
        <f t="shared" si="24"/>
        <v>0</v>
      </c>
      <c r="Y58" s="21">
        <f t="shared" si="24"/>
        <v>0</v>
      </c>
      <c r="Z58" s="21">
        <f t="shared" si="24"/>
        <v>0</v>
      </c>
      <c r="AA58" s="21">
        <f t="shared" si="24"/>
        <v>60</v>
      </c>
      <c r="AB58" s="21">
        <f t="shared" si="24"/>
        <v>100</v>
      </c>
      <c r="AC58" s="21">
        <f t="shared" si="24"/>
        <v>60</v>
      </c>
      <c r="AD58" s="21">
        <f t="shared" si="24"/>
        <v>20</v>
      </c>
      <c r="AE58" s="21">
        <f t="shared" si="24"/>
        <v>20</v>
      </c>
      <c r="AF58" s="21">
        <f t="shared" si="24"/>
        <v>20</v>
      </c>
    </row>
    <row r="59" spans="1:32" ht="48" customHeight="1" x14ac:dyDescent="0.3">
      <c r="A59" s="242"/>
      <c r="B59" s="228" t="s">
        <v>90</v>
      </c>
      <c r="C59" s="228"/>
      <c r="D59" s="22">
        <v>1</v>
      </c>
      <c r="E59" s="22">
        <v>4</v>
      </c>
      <c r="F59" s="22">
        <v>2</v>
      </c>
      <c r="G59" s="22">
        <v>2</v>
      </c>
      <c r="H59" s="22">
        <v>2</v>
      </c>
      <c r="I59" s="22">
        <v>1</v>
      </c>
      <c r="J59" s="22">
        <v>1</v>
      </c>
      <c r="K59" s="22">
        <v>1</v>
      </c>
      <c r="L59" s="22">
        <v>3</v>
      </c>
      <c r="M59" s="22">
        <v>1</v>
      </c>
      <c r="N59" s="22">
        <v>0</v>
      </c>
      <c r="O59" s="22">
        <v>0</v>
      </c>
      <c r="P59" s="22">
        <v>0</v>
      </c>
      <c r="Q59" s="22">
        <v>0</v>
      </c>
      <c r="R59" s="22">
        <v>0</v>
      </c>
      <c r="S59" s="22">
        <v>0</v>
      </c>
      <c r="T59" s="22">
        <v>2</v>
      </c>
      <c r="U59" s="22">
        <v>0</v>
      </c>
      <c r="V59" s="22">
        <v>1</v>
      </c>
      <c r="W59" s="22">
        <v>0</v>
      </c>
      <c r="X59" s="22">
        <v>0</v>
      </c>
      <c r="Y59" s="22">
        <v>0</v>
      </c>
      <c r="Z59" s="22">
        <v>0</v>
      </c>
      <c r="AA59" s="22">
        <v>3</v>
      </c>
      <c r="AB59" s="22" t="s">
        <v>454</v>
      </c>
      <c r="AC59" s="22">
        <v>3</v>
      </c>
      <c r="AD59" s="22">
        <v>1</v>
      </c>
      <c r="AE59" s="22">
        <v>1</v>
      </c>
      <c r="AF59" s="22">
        <v>1</v>
      </c>
    </row>
    <row r="60" spans="1:32" s="25" customFormat="1" ht="19.5" hidden="1" customHeight="1" x14ac:dyDescent="0.3">
      <c r="A60" s="242"/>
      <c r="B60" s="100" t="s">
        <v>91</v>
      </c>
      <c r="C60" s="100"/>
      <c r="D60" s="24">
        <v>80</v>
      </c>
      <c r="E60" s="24">
        <v>81</v>
      </c>
      <c r="F60" s="24">
        <v>82</v>
      </c>
      <c r="G60" s="24">
        <v>83</v>
      </c>
      <c r="H60" s="24">
        <v>84</v>
      </c>
      <c r="I60" s="24">
        <v>85</v>
      </c>
      <c r="J60" s="24">
        <v>86</v>
      </c>
      <c r="K60" s="24">
        <v>87</v>
      </c>
      <c r="L60" s="24">
        <v>88</v>
      </c>
      <c r="M60" s="24">
        <v>89</v>
      </c>
      <c r="N60" s="24">
        <v>90</v>
      </c>
      <c r="O60" s="24">
        <v>91</v>
      </c>
      <c r="P60" s="24">
        <v>92</v>
      </c>
      <c r="Q60" s="24">
        <v>93</v>
      </c>
      <c r="R60" s="24">
        <v>94</v>
      </c>
      <c r="S60" s="24">
        <v>95</v>
      </c>
      <c r="T60" s="24">
        <v>96</v>
      </c>
      <c r="U60" s="24">
        <v>97</v>
      </c>
      <c r="V60" s="24">
        <v>98</v>
      </c>
      <c r="W60" s="24">
        <v>99</v>
      </c>
      <c r="X60" s="24">
        <v>100</v>
      </c>
      <c r="Y60" s="24">
        <v>101</v>
      </c>
      <c r="Z60" s="24">
        <v>102</v>
      </c>
      <c r="AA60" s="24">
        <v>103</v>
      </c>
      <c r="AB60" s="24">
        <v>104</v>
      </c>
      <c r="AC60" s="24">
        <v>105</v>
      </c>
      <c r="AD60" s="24">
        <v>106</v>
      </c>
      <c r="AE60" s="24">
        <v>107</v>
      </c>
      <c r="AF60" s="24">
        <v>108</v>
      </c>
    </row>
    <row r="61" spans="1:32" s="28" customFormat="1" ht="21" hidden="1" customHeight="1" x14ac:dyDescent="0.3">
      <c r="A61" s="243"/>
      <c r="B61" s="230" t="s">
        <v>55</v>
      </c>
      <c r="C61" s="230"/>
      <c r="D61" s="26">
        <f t="shared" ref="D61:AF61" si="25">D58-D60</f>
        <v>-60</v>
      </c>
      <c r="E61" s="26">
        <f t="shared" si="25"/>
        <v>-1</v>
      </c>
      <c r="F61" s="26">
        <f t="shared" si="25"/>
        <v>-42</v>
      </c>
      <c r="G61" s="26">
        <f t="shared" si="25"/>
        <v>-43</v>
      </c>
      <c r="H61" s="26">
        <f t="shared" si="25"/>
        <v>-44</v>
      </c>
      <c r="I61" s="26">
        <f t="shared" si="25"/>
        <v>-65</v>
      </c>
      <c r="J61" s="26">
        <f t="shared" si="25"/>
        <v>-66</v>
      </c>
      <c r="K61" s="26">
        <f t="shared" si="25"/>
        <v>-67</v>
      </c>
      <c r="L61" s="26">
        <f t="shared" si="25"/>
        <v>-28</v>
      </c>
      <c r="M61" s="26">
        <f t="shared" si="25"/>
        <v>-69</v>
      </c>
      <c r="N61" s="26">
        <f t="shared" si="25"/>
        <v>-90</v>
      </c>
      <c r="O61" s="26">
        <f t="shared" si="25"/>
        <v>-91</v>
      </c>
      <c r="P61" s="26">
        <f t="shared" si="25"/>
        <v>-92</v>
      </c>
      <c r="Q61" s="26">
        <f t="shared" si="25"/>
        <v>-93</v>
      </c>
      <c r="R61" s="26">
        <f t="shared" si="25"/>
        <v>-94</v>
      </c>
      <c r="S61" s="26">
        <f t="shared" si="25"/>
        <v>-95</v>
      </c>
      <c r="T61" s="26">
        <f t="shared" si="25"/>
        <v>-56</v>
      </c>
      <c r="U61" s="26">
        <f t="shared" si="25"/>
        <v>-97</v>
      </c>
      <c r="V61" s="26">
        <f t="shared" si="25"/>
        <v>-78</v>
      </c>
      <c r="W61" s="26">
        <f t="shared" si="25"/>
        <v>-99</v>
      </c>
      <c r="X61" s="26">
        <f t="shared" si="25"/>
        <v>-100</v>
      </c>
      <c r="Y61" s="26">
        <f t="shared" si="25"/>
        <v>-101</v>
      </c>
      <c r="Z61" s="26">
        <f t="shared" si="25"/>
        <v>-102</v>
      </c>
      <c r="AA61" s="26">
        <f t="shared" si="25"/>
        <v>-43</v>
      </c>
      <c r="AB61" s="26">
        <f t="shared" si="25"/>
        <v>-4</v>
      </c>
      <c r="AC61" s="26">
        <f t="shared" si="25"/>
        <v>-45</v>
      </c>
      <c r="AD61" s="26">
        <f t="shared" si="25"/>
        <v>-86</v>
      </c>
      <c r="AE61" s="26">
        <f t="shared" si="25"/>
        <v>-87</v>
      </c>
      <c r="AF61" s="26">
        <f t="shared" si="25"/>
        <v>-88</v>
      </c>
    </row>
    <row r="62" spans="1:32" s="20" customFormat="1" ht="42" customHeight="1" x14ac:dyDescent="0.3">
      <c r="A62" s="241" t="s">
        <v>39</v>
      </c>
      <c r="B62" s="248" t="s">
        <v>92</v>
      </c>
      <c r="C62" s="248"/>
      <c r="D62" s="45">
        <f>D63</f>
        <v>100</v>
      </c>
      <c r="E62" s="45">
        <f t="shared" ref="E62:AF62" si="26">E63</f>
        <v>80</v>
      </c>
      <c r="F62" s="45">
        <f t="shared" si="26"/>
        <v>60</v>
      </c>
      <c r="G62" s="45">
        <f t="shared" si="26"/>
        <v>80</v>
      </c>
      <c r="H62" s="45">
        <f t="shared" si="26"/>
        <v>80</v>
      </c>
      <c r="I62" s="45">
        <f t="shared" si="26"/>
        <v>60</v>
      </c>
      <c r="J62" s="45">
        <f t="shared" si="26"/>
        <v>100</v>
      </c>
      <c r="K62" s="45">
        <f t="shared" si="26"/>
        <v>40</v>
      </c>
      <c r="L62" s="45">
        <f t="shared" si="26"/>
        <v>60</v>
      </c>
      <c r="M62" s="45">
        <f t="shared" si="26"/>
        <v>80</v>
      </c>
      <c r="N62" s="45">
        <f t="shared" si="26"/>
        <v>80</v>
      </c>
      <c r="O62" s="45">
        <f t="shared" si="26"/>
        <v>80</v>
      </c>
      <c r="P62" s="45">
        <f t="shared" si="26"/>
        <v>80</v>
      </c>
      <c r="Q62" s="45">
        <f t="shared" si="26"/>
        <v>60</v>
      </c>
      <c r="R62" s="45">
        <f t="shared" si="26"/>
        <v>80</v>
      </c>
      <c r="S62" s="45">
        <f t="shared" si="26"/>
        <v>80</v>
      </c>
      <c r="T62" s="45">
        <f t="shared" si="26"/>
        <v>80</v>
      </c>
      <c r="U62" s="45">
        <f t="shared" si="26"/>
        <v>80</v>
      </c>
      <c r="V62" s="45">
        <f t="shared" si="26"/>
        <v>80</v>
      </c>
      <c r="W62" s="45">
        <f t="shared" si="26"/>
        <v>80</v>
      </c>
      <c r="X62" s="45">
        <f t="shared" si="26"/>
        <v>60</v>
      </c>
      <c r="Y62" s="45">
        <f t="shared" si="26"/>
        <v>80</v>
      </c>
      <c r="Z62" s="45">
        <f t="shared" si="26"/>
        <v>60</v>
      </c>
      <c r="AA62" s="45">
        <f t="shared" si="26"/>
        <v>100</v>
      </c>
      <c r="AB62" s="45">
        <f t="shared" si="26"/>
        <v>100</v>
      </c>
      <c r="AC62" s="45">
        <f t="shared" si="26"/>
        <v>100</v>
      </c>
      <c r="AD62" s="45">
        <f t="shared" si="26"/>
        <v>60</v>
      </c>
      <c r="AE62" s="45">
        <f t="shared" si="26"/>
        <v>40</v>
      </c>
      <c r="AF62" s="45">
        <f t="shared" si="26"/>
        <v>80</v>
      </c>
    </row>
    <row r="63" spans="1:32" s="20" customFormat="1" ht="78" customHeight="1" x14ac:dyDescent="0.3">
      <c r="A63" s="242"/>
      <c r="B63" s="270" t="s">
        <v>93</v>
      </c>
      <c r="C63" s="270"/>
      <c r="D63" s="21">
        <f>IF(D65="5 и больше",100,D65*20)</f>
        <v>100</v>
      </c>
      <c r="E63" s="21">
        <f t="shared" ref="E63:AF63" si="27">IF(E65="5 и больше",100,E65*20)</f>
        <v>80</v>
      </c>
      <c r="F63" s="21">
        <f t="shared" si="27"/>
        <v>60</v>
      </c>
      <c r="G63" s="21">
        <f t="shared" si="27"/>
        <v>80</v>
      </c>
      <c r="H63" s="21">
        <f t="shared" si="27"/>
        <v>80</v>
      </c>
      <c r="I63" s="21">
        <f t="shared" si="27"/>
        <v>60</v>
      </c>
      <c r="J63" s="21">
        <f t="shared" si="27"/>
        <v>100</v>
      </c>
      <c r="K63" s="21">
        <f t="shared" si="27"/>
        <v>40</v>
      </c>
      <c r="L63" s="21">
        <f t="shared" si="27"/>
        <v>60</v>
      </c>
      <c r="M63" s="21">
        <f t="shared" si="27"/>
        <v>80</v>
      </c>
      <c r="N63" s="21">
        <f t="shared" si="27"/>
        <v>80</v>
      </c>
      <c r="O63" s="21">
        <f t="shared" si="27"/>
        <v>80</v>
      </c>
      <c r="P63" s="21">
        <f t="shared" si="27"/>
        <v>80</v>
      </c>
      <c r="Q63" s="21">
        <f t="shared" si="27"/>
        <v>60</v>
      </c>
      <c r="R63" s="21">
        <f t="shared" si="27"/>
        <v>80</v>
      </c>
      <c r="S63" s="21">
        <f t="shared" si="27"/>
        <v>80</v>
      </c>
      <c r="T63" s="21">
        <f t="shared" si="27"/>
        <v>80</v>
      </c>
      <c r="U63" s="21">
        <f t="shared" si="27"/>
        <v>80</v>
      </c>
      <c r="V63" s="21">
        <f t="shared" si="27"/>
        <v>80</v>
      </c>
      <c r="W63" s="21">
        <f t="shared" si="27"/>
        <v>80</v>
      </c>
      <c r="X63" s="21">
        <f t="shared" si="27"/>
        <v>60</v>
      </c>
      <c r="Y63" s="21">
        <f t="shared" si="27"/>
        <v>80</v>
      </c>
      <c r="Z63" s="21">
        <f t="shared" si="27"/>
        <v>60</v>
      </c>
      <c r="AA63" s="21">
        <f>IF(AA65="5 и больше",100,AA65*20)</f>
        <v>100</v>
      </c>
      <c r="AB63" s="21">
        <f>IF(AB65="5 и больше",100,AB65*20)</f>
        <v>100</v>
      </c>
      <c r="AC63" s="21">
        <f t="shared" si="27"/>
        <v>100</v>
      </c>
      <c r="AD63" s="21">
        <f t="shared" si="27"/>
        <v>60</v>
      </c>
      <c r="AE63" s="21">
        <f t="shared" si="27"/>
        <v>40</v>
      </c>
      <c r="AF63" s="21">
        <f t="shared" si="27"/>
        <v>80</v>
      </c>
    </row>
    <row r="64" spans="1:32" s="20" customFormat="1" ht="33.75" hidden="1" customHeight="1" x14ac:dyDescent="0.3">
      <c r="A64" s="242"/>
      <c r="B64" s="283" t="s">
        <v>146</v>
      </c>
      <c r="C64" s="284"/>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row>
    <row r="65" spans="1:32" ht="62.25" customHeight="1" x14ac:dyDescent="0.3">
      <c r="A65" s="242"/>
      <c r="B65" s="228" t="s">
        <v>94</v>
      </c>
      <c r="C65" s="228"/>
      <c r="D65" s="22">
        <v>5</v>
      </c>
      <c r="E65" s="22">
        <v>4</v>
      </c>
      <c r="F65" s="22">
        <v>3</v>
      </c>
      <c r="G65" s="22">
        <v>4</v>
      </c>
      <c r="H65" s="22">
        <v>4</v>
      </c>
      <c r="I65" s="22">
        <v>3</v>
      </c>
      <c r="J65" s="22">
        <v>5</v>
      </c>
      <c r="K65" s="22">
        <v>2</v>
      </c>
      <c r="L65" s="22">
        <v>3</v>
      </c>
      <c r="M65" s="22">
        <v>4</v>
      </c>
      <c r="N65" s="22">
        <v>4</v>
      </c>
      <c r="O65" s="22">
        <v>4</v>
      </c>
      <c r="P65" s="22">
        <v>4</v>
      </c>
      <c r="Q65" s="22">
        <v>3</v>
      </c>
      <c r="R65" s="22">
        <v>4</v>
      </c>
      <c r="S65" s="22">
        <v>4</v>
      </c>
      <c r="T65" s="22">
        <v>4</v>
      </c>
      <c r="U65" s="22">
        <v>4</v>
      </c>
      <c r="V65" s="22">
        <v>4</v>
      </c>
      <c r="W65" s="22">
        <v>4</v>
      </c>
      <c r="X65" s="22">
        <v>3</v>
      </c>
      <c r="Y65" s="22">
        <v>4</v>
      </c>
      <c r="Z65" s="22">
        <v>3</v>
      </c>
      <c r="AA65" s="22">
        <v>5</v>
      </c>
      <c r="AB65" s="22" t="s">
        <v>454</v>
      </c>
      <c r="AC65" s="22">
        <v>5</v>
      </c>
      <c r="AD65" s="22">
        <v>3</v>
      </c>
      <c r="AE65" s="22">
        <v>2</v>
      </c>
      <c r="AF65" s="22">
        <v>4</v>
      </c>
    </row>
    <row r="66" spans="1:32" s="25" customFormat="1" ht="20.25" hidden="1" customHeight="1" x14ac:dyDescent="0.3">
      <c r="A66" s="242"/>
      <c r="B66" s="100" t="s">
        <v>95</v>
      </c>
      <c r="C66" s="100"/>
      <c r="D66" s="24">
        <v>40</v>
      </c>
      <c r="E66" s="24">
        <v>41</v>
      </c>
      <c r="F66" s="24">
        <v>42</v>
      </c>
      <c r="G66" s="24">
        <v>43</v>
      </c>
      <c r="H66" s="24">
        <v>44</v>
      </c>
      <c r="I66" s="24">
        <v>45</v>
      </c>
      <c r="J66" s="24">
        <v>46</v>
      </c>
      <c r="K66" s="24">
        <v>47</v>
      </c>
      <c r="L66" s="24">
        <v>48</v>
      </c>
      <c r="M66" s="24">
        <v>49</v>
      </c>
      <c r="N66" s="24">
        <v>50</v>
      </c>
      <c r="O66" s="24">
        <v>51</v>
      </c>
      <c r="P66" s="24">
        <v>52</v>
      </c>
      <c r="Q66" s="24">
        <v>53</v>
      </c>
      <c r="R66" s="24">
        <v>54</v>
      </c>
      <c r="S66" s="24">
        <v>55</v>
      </c>
      <c r="T66" s="24">
        <v>56</v>
      </c>
      <c r="U66" s="24">
        <v>57</v>
      </c>
      <c r="V66" s="24">
        <v>58</v>
      </c>
      <c r="W66" s="24">
        <v>59</v>
      </c>
      <c r="X66" s="24">
        <v>60</v>
      </c>
      <c r="Y66" s="24">
        <v>61</v>
      </c>
      <c r="Z66" s="24">
        <v>62</v>
      </c>
      <c r="AA66" s="24">
        <v>63</v>
      </c>
      <c r="AB66" s="24">
        <v>64</v>
      </c>
      <c r="AC66" s="24">
        <v>65</v>
      </c>
      <c r="AD66" s="24">
        <v>66</v>
      </c>
      <c r="AE66" s="24">
        <v>67</v>
      </c>
      <c r="AF66" s="24">
        <v>68</v>
      </c>
    </row>
    <row r="67" spans="1:32" s="28" customFormat="1" ht="21" hidden="1" customHeight="1" x14ac:dyDescent="0.3">
      <c r="A67" s="243"/>
      <c r="B67" s="230" t="s">
        <v>55</v>
      </c>
      <c r="C67" s="230"/>
      <c r="D67" s="26">
        <f>D63-D66</f>
        <v>60</v>
      </c>
      <c r="E67" s="26">
        <f t="shared" ref="E67:AF67" si="28">E63-E66</f>
        <v>39</v>
      </c>
      <c r="F67" s="26">
        <f t="shared" si="28"/>
        <v>18</v>
      </c>
      <c r="G67" s="26">
        <f t="shared" si="28"/>
        <v>37</v>
      </c>
      <c r="H67" s="26">
        <f t="shared" si="28"/>
        <v>36</v>
      </c>
      <c r="I67" s="26">
        <f t="shared" si="28"/>
        <v>15</v>
      </c>
      <c r="J67" s="26">
        <f t="shared" si="28"/>
        <v>54</v>
      </c>
      <c r="K67" s="26">
        <f t="shared" si="28"/>
        <v>-7</v>
      </c>
      <c r="L67" s="26">
        <f t="shared" si="28"/>
        <v>12</v>
      </c>
      <c r="M67" s="26">
        <f t="shared" si="28"/>
        <v>31</v>
      </c>
      <c r="N67" s="26">
        <f t="shared" si="28"/>
        <v>30</v>
      </c>
      <c r="O67" s="26">
        <f t="shared" si="28"/>
        <v>29</v>
      </c>
      <c r="P67" s="26">
        <f t="shared" si="28"/>
        <v>28</v>
      </c>
      <c r="Q67" s="26">
        <f t="shared" si="28"/>
        <v>7</v>
      </c>
      <c r="R67" s="26">
        <f t="shared" si="28"/>
        <v>26</v>
      </c>
      <c r="S67" s="26">
        <f t="shared" si="28"/>
        <v>25</v>
      </c>
      <c r="T67" s="26">
        <f t="shared" si="28"/>
        <v>24</v>
      </c>
      <c r="U67" s="26">
        <f t="shared" si="28"/>
        <v>23</v>
      </c>
      <c r="V67" s="26">
        <f t="shared" si="28"/>
        <v>22</v>
      </c>
      <c r="W67" s="26">
        <f t="shared" si="28"/>
        <v>21</v>
      </c>
      <c r="X67" s="26">
        <f t="shared" si="28"/>
        <v>0</v>
      </c>
      <c r="Y67" s="26">
        <f t="shared" si="28"/>
        <v>19</v>
      </c>
      <c r="Z67" s="26">
        <f t="shared" si="28"/>
        <v>-2</v>
      </c>
      <c r="AA67" s="26">
        <f t="shared" si="28"/>
        <v>37</v>
      </c>
      <c r="AB67" s="26">
        <f t="shared" si="28"/>
        <v>36</v>
      </c>
      <c r="AC67" s="26">
        <f t="shared" si="28"/>
        <v>35</v>
      </c>
      <c r="AD67" s="26">
        <f t="shared" si="28"/>
        <v>-6</v>
      </c>
      <c r="AE67" s="26">
        <f t="shared" si="28"/>
        <v>-27</v>
      </c>
      <c r="AF67" s="26">
        <f t="shared" si="28"/>
        <v>12</v>
      </c>
    </row>
    <row r="68" spans="1:32" s="20" customFormat="1" ht="42.75" customHeight="1" x14ac:dyDescent="0.3">
      <c r="A68" s="241" t="s">
        <v>96</v>
      </c>
      <c r="B68" s="248" t="s">
        <v>97</v>
      </c>
      <c r="C68" s="248"/>
      <c r="D68" s="45">
        <f>D69</f>
        <v>60</v>
      </c>
      <c r="E68" s="45">
        <f t="shared" ref="E68:AF68" si="29">E69</f>
        <v>94</v>
      </c>
      <c r="F68" s="45">
        <f t="shared" si="29"/>
        <v>79</v>
      </c>
      <c r="G68" s="45">
        <f t="shared" si="29"/>
        <v>73</v>
      </c>
      <c r="H68" s="45">
        <f t="shared" si="29"/>
        <v>89</v>
      </c>
      <c r="I68" s="45">
        <f t="shared" si="29"/>
        <v>94</v>
      </c>
      <c r="J68" s="45">
        <f t="shared" si="29"/>
        <v>73</v>
      </c>
      <c r="K68" s="45">
        <f t="shared" si="29"/>
        <v>85</v>
      </c>
      <c r="L68" s="45">
        <f t="shared" si="29"/>
        <v>91</v>
      </c>
      <c r="M68" s="45">
        <f t="shared" si="29"/>
        <v>100</v>
      </c>
      <c r="N68" s="45">
        <f t="shared" si="29"/>
        <v>100</v>
      </c>
      <c r="O68" s="45">
        <f t="shared" si="29"/>
        <v>100</v>
      </c>
      <c r="P68" s="45">
        <f t="shared" si="29"/>
        <v>100</v>
      </c>
      <c r="Q68" s="45">
        <f t="shared" si="29"/>
        <v>100</v>
      </c>
      <c r="R68" s="45">
        <f t="shared" si="29"/>
        <v>78</v>
      </c>
      <c r="S68" s="45">
        <f t="shared" si="29"/>
        <v>100</v>
      </c>
      <c r="T68" s="45">
        <f t="shared" si="29"/>
        <v>94</v>
      </c>
      <c r="U68" s="45">
        <f t="shared" si="29"/>
        <v>100</v>
      </c>
      <c r="V68" s="45">
        <f t="shared" si="29"/>
        <v>100</v>
      </c>
      <c r="W68" s="45">
        <f t="shared" si="29"/>
        <v>100</v>
      </c>
      <c r="X68" s="45">
        <f t="shared" si="29"/>
        <v>100</v>
      </c>
      <c r="Y68" s="45">
        <f t="shared" si="29"/>
        <v>0</v>
      </c>
      <c r="Z68" s="45">
        <f t="shared" si="29"/>
        <v>100</v>
      </c>
      <c r="AA68" s="45">
        <f t="shared" si="29"/>
        <v>100</v>
      </c>
      <c r="AB68" s="45">
        <f t="shared" si="29"/>
        <v>97</v>
      </c>
      <c r="AC68" s="45">
        <f t="shared" si="29"/>
        <v>100</v>
      </c>
      <c r="AD68" s="45">
        <f t="shared" si="29"/>
        <v>100</v>
      </c>
      <c r="AE68" s="45">
        <f t="shared" si="29"/>
        <v>100</v>
      </c>
      <c r="AF68" s="45">
        <f t="shared" si="29"/>
        <v>100</v>
      </c>
    </row>
    <row r="69" spans="1:32" s="20" customFormat="1" ht="42" customHeight="1" x14ac:dyDescent="0.3">
      <c r="A69" s="242"/>
      <c r="B69" s="248" t="s">
        <v>98</v>
      </c>
      <c r="C69" s="248"/>
      <c r="D69" s="21">
        <f>ROUND(D70/D71*100,0)</f>
        <v>60</v>
      </c>
      <c r="E69" s="21">
        <f t="shared" ref="E69:AF69" si="30">ROUND(E70/E71*100,0)</f>
        <v>94</v>
      </c>
      <c r="F69" s="21">
        <f t="shared" si="30"/>
        <v>79</v>
      </c>
      <c r="G69" s="21">
        <f t="shared" si="30"/>
        <v>73</v>
      </c>
      <c r="H69" s="21">
        <f t="shared" si="30"/>
        <v>89</v>
      </c>
      <c r="I69" s="21">
        <f t="shared" si="30"/>
        <v>94</v>
      </c>
      <c r="J69" s="21">
        <f t="shared" si="30"/>
        <v>73</v>
      </c>
      <c r="K69" s="21">
        <f t="shared" si="30"/>
        <v>85</v>
      </c>
      <c r="L69" s="21">
        <f t="shared" si="30"/>
        <v>91</v>
      </c>
      <c r="M69" s="21">
        <f t="shared" si="30"/>
        <v>100</v>
      </c>
      <c r="N69" s="21">
        <f t="shared" si="30"/>
        <v>100</v>
      </c>
      <c r="O69" s="21">
        <f t="shared" si="30"/>
        <v>100</v>
      </c>
      <c r="P69" s="21">
        <f t="shared" si="30"/>
        <v>100</v>
      </c>
      <c r="Q69" s="21">
        <f t="shared" si="30"/>
        <v>100</v>
      </c>
      <c r="R69" s="21">
        <f t="shared" si="30"/>
        <v>78</v>
      </c>
      <c r="S69" s="21">
        <f t="shared" si="30"/>
        <v>100</v>
      </c>
      <c r="T69" s="21">
        <f t="shared" si="30"/>
        <v>94</v>
      </c>
      <c r="U69" s="21">
        <f t="shared" si="30"/>
        <v>100</v>
      </c>
      <c r="V69" s="21">
        <f t="shared" si="30"/>
        <v>100</v>
      </c>
      <c r="W69" s="21">
        <f t="shared" si="30"/>
        <v>100</v>
      </c>
      <c r="X69" s="21">
        <f t="shared" si="30"/>
        <v>100</v>
      </c>
      <c r="Y69" s="21">
        <f t="shared" si="30"/>
        <v>0</v>
      </c>
      <c r="Z69" s="21">
        <f t="shared" si="30"/>
        <v>100</v>
      </c>
      <c r="AA69" s="21">
        <f t="shared" si="30"/>
        <v>100</v>
      </c>
      <c r="AB69" s="21">
        <f t="shared" si="30"/>
        <v>97</v>
      </c>
      <c r="AC69" s="21">
        <f t="shared" si="30"/>
        <v>100</v>
      </c>
      <c r="AD69" s="21">
        <f t="shared" si="30"/>
        <v>100</v>
      </c>
      <c r="AE69" s="21">
        <f t="shared" si="30"/>
        <v>100</v>
      </c>
      <c r="AF69" s="21">
        <f t="shared" si="30"/>
        <v>100</v>
      </c>
    </row>
    <row r="70" spans="1:32" ht="48" customHeight="1" x14ac:dyDescent="0.3">
      <c r="A70" s="242"/>
      <c r="B70" s="260" t="s">
        <v>99</v>
      </c>
      <c r="C70" s="22" t="s">
        <v>67</v>
      </c>
      <c r="D70" s="120">
        <v>6</v>
      </c>
      <c r="E70" s="120">
        <v>15</v>
      </c>
      <c r="F70" s="120">
        <v>11</v>
      </c>
      <c r="G70" s="120">
        <v>8</v>
      </c>
      <c r="H70" s="120">
        <v>16</v>
      </c>
      <c r="I70" s="120">
        <v>15</v>
      </c>
      <c r="J70" s="120">
        <v>16</v>
      </c>
      <c r="K70" s="120">
        <v>11</v>
      </c>
      <c r="L70" s="120">
        <v>21</v>
      </c>
      <c r="M70" s="120">
        <v>2</v>
      </c>
      <c r="N70" s="120">
        <v>2</v>
      </c>
      <c r="O70" s="120">
        <v>1</v>
      </c>
      <c r="P70" s="120">
        <v>1</v>
      </c>
      <c r="Q70" s="120">
        <v>1</v>
      </c>
      <c r="R70" s="120">
        <v>7</v>
      </c>
      <c r="S70" s="120">
        <v>3</v>
      </c>
      <c r="T70" s="120">
        <v>15</v>
      </c>
      <c r="U70" s="120">
        <v>2</v>
      </c>
      <c r="V70" s="120">
        <v>1</v>
      </c>
      <c r="W70" s="120">
        <v>2</v>
      </c>
      <c r="X70" s="120">
        <v>4</v>
      </c>
      <c r="Y70" s="120">
        <v>0</v>
      </c>
      <c r="Z70" s="120">
        <v>2</v>
      </c>
      <c r="AA70" s="120">
        <v>8</v>
      </c>
      <c r="AB70" s="120">
        <v>34</v>
      </c>
      <c r="AC70" s="120">
        <v>12</v>
      </c>
      <c r="AD70" s="120">
        <v>13</v>
      </c>
      <c r="AE70" s="120">
        <v>7</v>
      </c>
      <c r="AF70" s="120">
        <v>8</v>
      </c>
    </row>
    <row r="71" spans="1:32" ht="41.25" customHeight="1" x14ac:dyDescent="0.3">
      <c r="A71" s="242"/>
      <c r="B71" s="262"/>
      <c r="C71" s="22" t="s">
        <v>68</v>
      </c>
      <c r="D71" s="129">
        <v>10</v>
      </c>
      <c r="E71" s="129">
        <v>16</v>
      </c>
      <c r="F71" s="129">
        <v>14</v>
      </c>
      <c r="G71" s="129">
        <v>11</v>
      </c>
      <c r="H71" s="129">
        <v>18</v>
      </c>
      <c r="I71" s="129">
        <v>16</v>
      </c>
      <c r="J71" s="129">
        <v>22</v>
      </c>
      <c r="K71" s="129">
        <v>13</v>
      </c>
      <c r="L71" s="129">
        <v>23</v>
      </c>
      <c r="M71" s="129">
        <v>2</v>
      </c>
      <c r="N71" s="129">
        <v>2</v>
      </c>
      <c r="O71" s="129">
        <v>1</v>
      </c>
      <c r="P71" s="129">
        <v>1</v>
      </c>
      <c r="Q71" s="129">
        <v>1</v>
      </c>
      <c r="R71" s="129">
        <v>9</v>
      </c>
      <c r="S71" s="129">
        <v>3</v>
      </c>
      <c r="T71" s="129">
        <v>16</v>
      </c>
      <c r="U71" s="129">
        <v>2</v>
      </c>
      <c r="V71" s="129">
        <v>1</v>
      </c>
      <c r="W71" s="129">
        <v>2</v>
      </c>
      <c r="X71" s="129">
        <v>4</v>
      </c>
      <c r="Y71" s="129">
        <v>1</v>
      </c>
      <c r="Z71" s="129">
        <v>2</v>
      </c>
      <c r="AA71" s="129">
        <v>8</v>
      </c>
      <c r="AB71" s="129">
        <v>35</v>
      </c>
      <c r="AC71" s="129">
        <v>12</v>
      </c>
      <c r="AD71" s="129">
        <v>13</v>
      </c>
      <c r="AE71" s="129">
        <v>7</v>
      </c>
      <c r="AF71" s="129">
        <v>8</v>
      </c>
    </row>
    <row r="72" spans="1:32" s="25" customFormat="1" hidden="1" x14ac:dyDescent="0.3">
      <c r="A72" s="242"/>
      <c r="B72" s="229" t="s">
        <v>100</v>
      </c>
      <c r="C72" s="229"/>
      <c r="D72" s="24">
        <v>97</v>
      </c>
      <c r="E72" s="24">
        <v>98</v>
      </c>
      <c r="F72" s="24">
        <v>99</v>
      </c>
      <c r="G72" s="24">
        <v>100</v>
      </c>
      <c r="H72" s="24">
        <v>101</v>
      </c>
      <c r="I72" s="24">
        <v>102</v>
      </c>
      <c r="J72" s="24">
        <v>103</v>
      </c>
      <c r="K72" s="24">
        <v>104</v>
      </c>
      <c r="L72" s="24">
        <v>105</v>
      </c>
      <c r="M72" s="24">
        <v>106</v>
      </c>
      <c r="N72" s="24">
        <v>107</v>
      </c>
      <c r="O72" s="24">
        <v>108</v>
      </c>
      <c r="P72" s="24">
        <v>109</v>
      </c>
      <c r="Q72" s="24">
        <v>110</v>
      </c>
      <c r="R72" s="24">
        <v>111</v>
      </c>
      <c r="S72" s="24">
        <v>112</v>
      </c>
      <c r="T72" s="24">
        <v>113</v>
      </c>
      <c r="U72" s="24">
        <v>114</v>
      </c>
      <c r="V72" s="24">
        <v>115</v>
      </c>
      <c r="W72" s="24">
        <v>116</v>
      </c>
      <c r="X72" s="24">
        <v>117</v>
      </c>
      <c r="Y72" s="24">
        <v>118</v>
      </c>
      <c r="Z72" s="24">
        <v>119</v>
      </c>
      <c r="AA72" s="24">
        <v>120</v>
      </c>
      <c r="AB72" s="24">
        <v>121</v>
      </c>
      <c r="AC72" s="24">
        <v>122</v>
      </c>
      <c r="AD72" s="24">
        <v>123</v>
      </c>
      <c r="AE72" s="24">
        <v>124</v>
      </c>
      <c r="AF72" s="24">
        <v>125</v>
      </c>
    </row>
    <row r="73" spans="1:32" s="28" customFormat="1" ht="21" hidden="1" customHeight="1" x14ac:dyDescent="0.3">
      <c r="A73" s="243"/>
      <c r="B73" s="230" t="s">
        <v>55</v>
      </c>
      <c r="C73" s="230"/>
      <c r="D73" s="29">
        <f t="shared" ref="D73:AF73" si="31">D69-D72</f>
        <v>-37</v>
      </c>
      <c r="E73" s="29">
        <f t="shared" si="31"/>
        <v>-4</v>
      </c>
      <c r="F73" s="29">
        <f t="shared" si="31"/>
        <v>-20</v>
      </c>
      <c r="G73" s="29">
        <f t="shared" si="31"/>
        <v>-27</v>
      </c>
      <c r="H73" s="29">
        <f t="shared" si="31"/>
        <v>-12</v>
      </c>
      <c r="I73" s="29">
        <f t="shared" si="31"/>
        <v>-8</v>
      </c>
      <c r="J73" s="29">
        <f t="shared" si="31"/>
        <v>-30</v>
      </c>
      <c r="K73" s="29">
        <f t="shared" si="31"/>
        <v>-19</v>
      </c>
      <c r="L73" s="29">
        <f t="shared" si="31"/>
        <v>-14</v>
      </c>
      <c r="M73" s="29">
        <f t="shared" si="31"/>
        <v>-6</v>
      </c>
      <c r="N73" s="29">
        <f t="shared" si="31"/>
        <v>-7</v>
      </c>
      <c r="O73" s="29">
        <f t="shared" si="31"/>
        <v>-8</v>
      </c>
      <c r="P73" s="29">
        <f t="shared" si="31"/>
        <v>-9</v>
      </c>
      <c r="Q73" s="29">
        <f t="shared" si="31"/>
        <v>-10</v>
      </c>
      <c r="R73" s="29">
        <f t="shared" si="31"/>
        <v>-33</v>
      </c>
      <c r="S73" s="29">
        <f t="shared" si="31"/>
        <v>-12</v>
      </c>
      <c r="T73" s="29">
        <f t="shared" si="31"/>
        <v>-19</v>
      </c>
      <c r="U73" s="29">
        <f t="shared" si="31"/>
        <v>-14</v>
      </c>
      <c r="V73" s="29">
        <f t="shared" si="31"/>
        <v>-15</v>
      </c>
      <c r="W73" s="29">
        <f t="shared" si="31"/>
        <v>-16</v>
      </c>
      <c r="X73" s="29">
        <f t="shared" si="31"/>
        <v>-17</v>
      </c>
      <c r="Y73" s="29">
        <f t="shared" si="31"/>
        <v>-118</v>
      </c>
      <c r="Z73" s="29">
        <f t="shared" si="31"/>
        <v>-19</v>
      </c>
      <c r="AA73" s="29">
        <f t="shared" si="31"/>
        <v>-20</v>
      </c>
      <c r="AB73" s="29">
        <f t="shared" si="31"/>
        <v>-24</v>
      </c>
      <c r="AC73" s="29">
        <f t="shared" si="31"/>
        <v>-22</v>
      </c>
      <c r="AD73" s="29">
        <f t="shared" si="31"/>
        <v>-23</v>
      </c>
      <c r="AE73" s="29">
        <f t="shared" si="31"/>
        <v>-24</v>
      </c>
      <c r="AF73" s="29">
        <f t="shared" si="31"/>
        <v>-25</v>
      </c>
    </row>
    <row r="74" spans="1:32" s="32" customFormat="1" ht="21" hidden="1" customHeight="1" x14ac:dyDescent="0.3">
      <c r="A74" s="271" t="s">
        <v>101</v>
      </c>
      <c r="B74" s="266" t="s">
        <v>74</v>
      </c>
      <c r="C74" s="266"/>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row>
    <row r="75" spans="1:32" s="46" customFormat="1" ht="35.1" customHeight="1" x14ac:dyDescent="0.3">
      <c r="A75" s="271"/>
      <c r="B75" s="267" t="s">
        <v>76</v>
      </c>
      <c r="C75" s="267"/>
      <c r="D75" s="33">
        <f>D57*0.3+D62*0.4+D68*0.3</f>
        <v>64</v>
      </c>
      <c r="E75" s="33">
        <f t="shared" ref="E75:AF75" si="32">E57*0.3+E62*0.4+E68*0.3</f>
        <v>84.2</v>
      </c>
      <c r="F75" s="33">
        <f t="shared" si="32"/>
        <v>59.7</v>
      </c>
      <c r="G75" s="33">
        <f t="shared" si="32"/>
        <v>65.900000000000006</v>
      </c>
      <c r="H75" s="33">
        <f t="shared" si="32"/>
        <v>70.7</v>
      </c>
      <c r="I75" s="33">
        <f t="shared" si="32"/>
        <v>58.2</v>
      </c>
      <c r="J75" s="33">
        <f t="shared" si="32"/>
        <v>67.900000000000006</v>
      </c>
      <c r="K75" s="33">
        <f t="shared" si="32"/>
        <v>47.5</v>
      </c>
      <c r="L75" s="33">
        <f t="shared" si="32"/>
        <v>69.3</v>
      </c>
      <c r="M75" s="33">
        <f t="shared" si="32"/>
        <v>68</v>
      </c>
      <c r="N75" s="33">
        <f t="shared" si="32"/>
        <v>62</v>
      </c>
      <c r="O75" s="33">
        <f t="shared" si="32"/>
        <v>62</v>
      </c>
      <c r="P75" s="33">
        <f t="shared" si="32"/>
        <v>62</v>
      </c>
      <c r="Q75" s="33">
        <f t="shared" si="32"/>
        <v>54</v>
      </c>
      <c r="R75" s="33">
        <f t="shared" si="32"/>
        <v>55.4</v>
      </c>
      <c r="S75" s="33">
        <f t="shared" si="32"/>
        <v>62</v>
      </c>
      <c r="T75" s="33">
        <f t="shared" si="32"/>
        <v>72.2</v>
      </c>
      <c r="U75" s="33">
        <f t="shared" si="32"/>
        <v>62</v>
      </c>
      <c r="V75" s="33">
        <f t="shared" si="32"/>
        <v>68</v>
      </c>
      <c r="W75" s="33">
        <f t="shared" si="32"/>
        <v>62</v>
      </c>
      <c r="X75" s="33">
        <f t="shared" si="32"/>
        <v>54</v>
      </c>
      <c r="Y75" s="33">
        <f t="shared" si="32"/>
        <v>32</v>
      </c>
      <c r="Z75" s="33">
        <f t="shared" si="32"/>
        <v>54</v>
      </c>
      <c r="AA75" s="33">
        <f t="shared" si="32"/>
        <v>88</v>
      </c>
      <c r="AB75" s="33">
        <f t="shared" si="32"/>
        <v>99.1</v>
      </c>
      <c r="AC75" s="33">
        <f t="shared" si="32"/>
        <v>88</v>
      </c>
      <c r="AD75" s="33">
        <f t="shared" si="32"/>
        <v>60</v>
      </c>
      <c r="AE75" s="33">
        <f t="shared" si="32"/>
        <v>52</v>
      </c>
      <c r="AF75" s="33">
        <f t="shared" si="32"/>
        <v>68</v>
      </c>
    </row>
    <row r="76" spans="1:32" s="48" customFormat="1" ht="30" hidden="1" customHeight="1" x14ac:dyDescent="0.3">
      <c r="A76" s="271"/>
      <c r="B76" s="268" t="s">
        <v>102</v>
      </c>
      <c r="C76" s="268"/>
      <c r="D76" s="47">
        <v>69.099999999999994</v>
      </c>
      <c r="E76" s="47">
        <v>70.099999999999994</v>
      </c>
      <c r="F76" s="47">
        <v>71.099999999999994</v>
      </c>
      <c r="G76" s="47">
        <v>72.099999999999994</v>
      </c>
      <c r="H76" s="47">
        <v>73.099999999999994</v>
      </c>
      <c r="I76" s="47">
        <v>74.099999999999994</v>
      </c>
      <c r="J76" s="47">
        <v>75.099999999999994</v>
      </c>
      <c r="K76" s="47">
        <v>76.099999999999994</v>
      </c>
      <c r="L76" s="47">
        <v>77.099999999999994</v>
      </c>
      <c r="M76" s="47">
        <v>78.099999999999994</v>
      </c>
      <c r="N76" s="47">
        <v>79.099999999999994</v>
      </c>
      <c r="O76" s="47">
        <v>80.099999999999994</v>
      </c>
      <c r="P76" s="47">
        <v>81.099999999999994</v>
      </c>
      <c r="Q76" s="47">
        <v>82.1</v>
      </c>
      <c r="R76" s="47">
        <v>83.1</v>
      </c>
      <c r="S76" s="47">
        <v>84.1</v>
      </c>
      <c r="T76" s="47">
        <v>85.1</v>
      </c>
      <c r="U76" s="47">
        <v>86.1</v>
      </c>
      <c r="V76" s="47">
        <v>87.1</v>
      </c>
      <c r="W76" s="47">
        <v>88.1</v>
      </c>
      <c r="X76" s="47">
        <v>89.1</v>
      </c>
      <c r="Y76" s="47">
        <v>90.1</v>
      </c>
      <c r="Z76" s="47">
        <v>91.1</v>
      </c>
      <c r="AA76" s="47">
        <v>92.1</v>
      </c>
      <c r="AB76" s="47">
        <v>93.1</v>
      </c>
      <c r="AC76" s="47">
        <v>94.1</v>
      </c>
      <c r="AD76" s="47">
        <v>95.1</v>
      </c>
      <c r="AE76" s="47">
        <v>96.1</v>
      </c>
      <c r="AF76" s="47">
        <v>97.1</v>
      </c>
    </row>
    <row r="77" spans="1:32" s="28" customFormat="1" ht="21" hidden="1" customHeight="1" x14ac:dyDescent="0.3">
      <c r="A77" s="271"/>
      <c r="B77" s="230" t="s">
        <v>55</v>
      </c>
      <c r="C77" s="230"/>
      <c r="D77" s="29">
        <f t="shared" ref="D77:AF77" si="33">D75-D76</f>
        <v>-5.0999999999999943</v>
      </c>
      <c r="E77" s="29">
        <f t="shared" si="33"/>
        <v>14.100000000000009</v>
      </c>
      <c r="F77" s="29">
        <f t="shared" si="33"/>
        <v>-11.399999999999991</v>
      </c>
      <c r="G77" s="29">
        <f t="shared" si="33"/>
        <v>-6.1999999999999886</v>
      </c>
      <c r="H77" s="29">
        <f t="shared" si="33"/>
        <v>-2.3999999999999915</v>
      </c>
      <c r="I77" s="29">
        <f t="shared" si="33"/>
        <v>-15.899999999999991</v>
      </c>
      <c r="J77" s="29">
        <f t="shared" si="33"/>
        <v>-7.1999999999999886</v>
      </c>
      <c r="K77" s="29">
        <f t="shared" si="33"/>
        <v>-28.599999999999994</v>
      </c>
      <c r="L77" s="29">
        <f t="shared" si="33"/>
        <v>-7.7999999999999972</v>
      </c>
      <c r="M77" s="29">
        <f t="shared" si="33"/>
        <v>-10.099999999999994</v>
      </c>
      <c r="N77" s="29">
        <f t="shared" si="33"/>
        <v>-17.099999999999994</v>
      </c>
      <c r="O77" s="29">
        <f t="shared" si="33"/>
        <v>-18.099999999999994</v>
      </c>
      <c r="P77" s="29">
        <f t="shared" si="33"/>
        <v>-19.099999999999994</v>
      </c>
      <c r="Q77" s="29">
        <f t="shared" si="33"/>
        <v>-28.099999999999994</v>
      </c>
      <c r="R77" s="29">
        <f t="shared" si="33"/>
        <v>-27.699999999999996</v>
      </c>
      <c r="S77" s="29">
        <f t="shared" si="33"/>
        <v>-22.099999999999994</v>
      </c>
      <c r="T77" s="29">
        <f t="shared" si="33"/>
        <v>-12.899999999999991</v>
      </c>
      <c r="U77" s="29">
        <f t="shared" si="33"/>
        <v>-24.099999999999994</v>
      </c>
      <c r="V77" s="29">
        <f t="shared" si="33"/>
        <v>-19.099999999999994</v>
      </c>
      <c r="W77" s="29">
        <f t="shared" si="33"/>
        <v>-26.099999999999994</v>
      </c>
      <c r="X77" s="29">
        <f t="shared" si="33"/>
        <v>-35.099999999999994</v>
      </c>
      <c r="Y77" s="29">
        <f t="shared" si="33"/>
        <v>-58.099999999999994</v>
      </c>
      <c r="Z77" s="29">
        <f t="shared" si="33"/>
        <v>-37.099999999999994</v>
      </c>
      <c r="AA77" s="29">
        <f t="shared" si="33"/>
        <v>-4.0999999999999943</v>
      </c>
      <c r="AB77" s="29">
        <f t="shared" si="33"/>
        <v>6</v>
      </c>
      <c r="AC77" s="29">
        <f t="shared" si="33"/>
        <v>-6.0999999999999943</v>
      </c>
      <c r="AD77" s="29">
        <f t="shared" si="33"/>
        <v>-35.099999999999994</v>
      </c>
      <c r="AE77" s="29">
        <f t="shared" si="33"/>
        <v>-44.099999999999994</v>
      </c>
      <c r="AF77" s="29">
        <f t="shared" si="33"/>
        <v>-29.099999999999994</v>
      </c>
    </row>
    <row r="78" spans="1:32" s="20" customFormat="1" ht="62.25" customHeight="1" x14ac:dyDescent="0.3">
      <c r="A78" s="241" t="s">
        <v>103</v>
      </c>
      <c r="B78" s="248" t="s">
        <v>104</v>
      </c>
      <c r="C78" s="248"/>
      <c r="D78" s="45">
        <f>D79</f>
        <v>87</v>
      </c>
      <c r="E78" s="45">
        <f t="shared" ref="E78:AF78" si="34">E79</f>
        <v>92</v>
      </c>
      <c r="F78" s="45">
        <f t="shared" si="34"/>
        <v>89</v>
      </c>
      <c r="G78" s="45">
        <f t="shared" si="34"/>
        <v>93</v>
      </c>
      <c r="H78" s="45">
        <f t="shared" si="34"/>
        <v>91</v>
      </c>
      <c r="I78" s="45">
        <f t="shared" si="34"/>
        <v>96</v>
      </c>
      <c r="J78" s="45">
        <f t="shared" si="34"/>
        <v>93</v>
      </c>
      <c r="K78" s="45">
        <f t="shared" si="34"/>
        <v>81</v>
      </c>
      <c r="L78" s="45">
        <f t="shared" si="34"/>
        <v>87</v>
      </c>
      <c r="M78" s="45">
        <f t="shared" si="34"/>
        <v>95</v>
      </c>
      <c r="N78" s="45">
        <f t="shared" si="34"/>
        <v>95</v>
      </c>
      <c r="O78" s="45">
        <f t="shared" si="34"/>
        <v>98</v>
      </c>
      <c r="P78" s="45">
        <f t="shared" si="34"/>
        <v>93</v>
      </c>
      <c r="Q78" s="45">
        <f t="shared" si="34"/>
        <v>98</v>
      </c>
      <c r="R78" s="45">
        <f t="shared" si="34"/>
        <v>98</v>
      </c>
      <c r="S78" s="45">
        <f t="shared" si="34"/>
        <v>100</v>
      </c>
      <c r="T78" s="45">
        <f t="shared" si="34"/>
        <v>99</v>
      </c>
      <c r="U78" s="45">
        <f t="shared" si="34"/>
        <v>100</v>
      </c>
      <c r="V78" s="45">
        <f t="shared" si="34"/>
        <v>93</v>
      </c>
      <c r="W78" s="45">
        <f t="shared" si="34"/>
        <v>95</v>
      </c>
      <c r="X78" s="45">
        <f t="shared" si="34"/>
        <v>100</v>
      </c>
      <c r="Y78" s="45">
        <f t="shared" si="34"/>
        <v>99</v>
      </c>
      <c r="Z78" s="45">
        <f t="shared" si="34"/>
        <v>95</v>
      </c>
      <c r="AA78" s="45">
        <f t="shared" si="34"/>
        <v>99</v>
      </c>
      <c r="AB78" s="45">
        <f t="shared" si="34"/>
        <v>99</v>
      </c>
      <c r="AC78" s="45">
        <f t="shared" si="34"/>
        <v>98</v>
      </c>
      <c r="AD78" s="45">
        <f t="shared" si="34"/>
        <v>97</v>
      </c>
      <c r="AE78" s="45">
        <f t="shared" si="34"/>
        <v>99</v>
      </c>
      <c r="AF78" s="45">
        <f t="shared" si="34"/>
        <v>98</v>
      </c>
    </row>
    <row r="79" spans="1:32" s="20" customFormat="1" ht="78" customHeight="1" x14ac:dyDescent="0.3">
      <c r="A79" s="242"/>
      <c r="B79" s="248" t="s">
        <v>105</v>
      </c>
      <c r="C79" s="248"/>
      <c r="D79" s="21">
        <f>ROUND(D80/D81*100,0)</f>
        <v>87</v>
      </c>
      <c r="E79" s="21">
        <f t="shared" ref="E79:AF79" si="35">ROUND(E80/E81*100,0)</f>
        <v>92</v>
      </c>
      <c r="F79" s="21">
        <f t="shared" si="35"/>
        <v>89</v>
      </c>
      <c r="G79" s="21">
        <f t="shared" si="35"/>
        <v>93</v>
      </c>
      <c r="H79" s="21">
        <f t="shared" si="35"/>
        <v>91</v>
      </c>
      <c r="I79" s="21">
        <f t="shared" si="35"/>
        <v>96</v>
      </c>
      <c r="J79" s="21">
        <f t="shared" si="35"/>
        <v>93</v>
      </c>
      <c r="K79" s="21">
        <f t="shared" si="35"/>
        <v>81</v>
      </c>
      <c r="L79" s="21">
        <f t="shared" si="35"/>
        <v>87</v>
      </c>
      <c r="M79" s="21">
        <f t="shared" si="35"/>
        <v>95</v>
      </c>
      <c r="N79" s="21">
        <f t="shared" si="35"/>
        <v>95</v>
      </c>
      <c r="O79" s="21">
        <f t="shared" si="35"/>
        <v>98</v>
      </c>
      <c r="P79" s="21">
        <f t="shared" si="35"/>
        <v>93</v>
      </c>
      <c r="Q79" s="21">
        <f t="shared" si="35"/>
        <v>98</v>
      </c>
      <c r="R79" s="21">
        <f t="shared" si="35"/>
        <v>98</v>
      </c>
      <c r="S79" s="21">
        <f t="shared" si="35"/>
        <v>100</v>
      </c>
      <c r="T79" s="21">
        <f t="shared" si="35"/>
        <v>99</v>
      </c>
      <c r="U79" s="21">
        <f t="shared" si="35"/>
        <v>100</v>
      </c>
      <c r="V79" s="21">
        <v>93</v>
      </c>
      <c r="W79" s="21">
        <f t="shared" si="35"/>
        <v>95</v>
      </c>
      <c r="X79" s="21">
        <f t="shared" si="35"/>
        <v>100</v>
      </c>
      <c r="Y79" s="21">
        <f t="shared" si="35"/>
        <v>99</v>
      </c>
      <c r="Z79" s="21">
        <f t="shared" si="35"/>
        <v>95</v>
      </c>
      <c r="AA79" s="21">
        <f t="shared" si="35"/>
        <v>99</v>
      </c>
      <c r="AB79" s="21">
        <f t="shared" si="35"/>
        <v>99</v>
      </c>
      <c r="AC79" s="21">
        <f t="shared" si="35"/>
        <v>98</v>
      </c>
      <c r="AD79" s="21">
        <f t="shared" si="35"/>
        <v>97</v>
      </c>
      <c r="AE79" s="21">
        <f t="shared" si="35"/>
        <v>99</v>
      </c>
      <c r="AF79" s="21">
        <f t="shared" si="35"/>
        <v>98</v>
      </c>
    </row>
    <row r="80" spans="1:32" ht="45" customHeight="1" x14ac:dyDescent="0.3">
      <c r="A80" s="242"/>
      <c r="B80" s="228" t="s">
        <v>106</v>
      </c>
      <c r="C80" s="22" t="s">
        <v>67</v>
      </c>
      <c r="D80" s="122">
        <v>369</v>
      </c>
      <c r="E80" s="122">
        <v>430</v>
      </c>
      <c r="F80" s="122">
        <v>358</v>
      </c>
      <c r="G80" s="122">
        <v>413</v>
      </c>
      <c r="H80" s="122">
        <v>396</v>
      </c>
      <c r="I80" s="122">
        <v>292</v>
      </c>
      <c r="J80" s="122">
        <v>762</v>
      </c>
      <c r="K80" s="122">
        <v>321</v>
      </c>
      <c r="L80" s="122">
        <v>497</v>
      </c>
      <c r="M80" s="122">
        <v>100</v>
      </c>
      <c r="N80" s="122">
        <v>72</v>
      </c>
      <c r="O80" s="122">
        <v>97</v>
      </c>
      <c r="P80" s="122">
        <v>40</v>
      </c>
      <c r="Q80" s="122">
        <v>64</v>
      </c>
      <c r="R80" s="122">
        <v>144</v>
      </c>
      <c r="S80" s="122">
        <v>69</v>
      </c>
      <c r="T80" s="122">
        <v>73</v>
      </c>
      <c r="U80" s="122">
        <v>41</v>
      </c>
      <c r="V80" s="122">
        <v>116</v>
      </c>
      <c r="W80" s="122">
        <v>80</v>
      </c>
      <c r="X80" s="122">
        <v>61</v>
      </c>
      <c r="Y80" s="122">
        <v>84</v>
      </c>
      <c r="Z80" s="122">
        <v>111</v>
      </c>
      <c r="AA80" s="122">
        <v>125</v>
      </c>
      <c r="AB80" s="122">
        <v>632</v>
      </c>
      <c r="AC80" s="122">
        <v>294</v>
      </c>
      <c r="AD80" s="122">
        <v>333</v>
      </c>
      <c r="AE80" s="122">
        <v>213</v>
      </c>
      <c r="AF80" s="122">
        <v>254</v>
      </c>
    </row>
    <row r="81" spans="1:32" ht="43.5" customHeight="1" x14ac:dyDescent="0.3">
      <c r="A81" s="242"/>
      <c r="B81" s="228"/>
      <c r="C81" s="22" t="s">
        <v>68</v>
      </c>
      <c r="D81" s="120">
        <v>423</v>
      </c>
      <c r="E81" s="120">
        <v>468</v>
      </c>
      <c r="F81" s="120">
        <v>404</v>
      </c>
      <c r="G81" s="120">
        <v>445</v>
      </c>
      <c r="H81" s="120">
        <v>433</v>
      </c>
      <c r="I81" s="120">
        <v>303</v>
      </c>
      <c r="J81" s="120">
        <v>815</v>
      </c>
      <c r="K81" s="120">
        <v>397</v>
      </c>
      <c r="L81" s="120">
        <v>573</v>
      </c>
      <c r="M81" s="120">
        <v>105</v>
      </c>
      <c r="N81" s="120">
        <v>76</v>
      </c>
      <c r="O81" s="120">
        <v>99</v>
      </c>
      <c r="P81" s="120">
        <v>43</v>
      </c>
      <c r="Q81" s="120">
        <v>65</v>
      </c>
      <c r="R81" s="120">
        <v>147</v>
      </c>
      <c r="S81" s="120">
        <v>69</v>
      </c>
      <c r="T81" s="120">
        <v>74</v>
      </c>
      <c r="U81" s="120">
        <v>41</v>
      </c>
      <c r="V81" s="120">
        <v>124</v>
      </c>
      <c r="W81" s="120">
        <v>84</v>
      </c>
      <c r="X81" s="120">
        <v>61</v>
      </c>
      <c r="Y81" s="120">
        <v>85</v>
      </c>
      <c r="Z81" s="120">
        <v>117</v>
      </c>
      <c r="AA81" s="120">
        <v>126</v>
      </c>
      <c r="AB81" s="120">
        <v>641</v>
      </c>
      <c r="AC81" s="120">
        <v>299</v>
      </c>
      <c r="AD81" s="120">
        <v>342</v>
      </c>
      <c r="AE81" s="120">
        <v>215</v>
      </c>
      <c r="AF81" s="120">
        <v>258</v>
      </c>
    </row>
    <row r="82" spans="1:32" s="25" customFormat="1" hidden="1" x14ac:dyDescent="0.3">
      <c r="A82" s="242"/>
      <c r="B82" s="229" t="s">
        <v>107</v>
      </c>
      <c r="C82" s="229"/>
      <c r="D82" s="24">
        <v>97.6</v>
      </c>
      <c r="E82" s="24">
        <v>98.6</v>
      </c>
      <c r="F82" s="24">
        <v>99.6</v>
      </c>
      <c r="G82" s="24">
        <v>100.6</v>
      </c>
      <c r="H82" s="24">
        <v>101.6</v>
      </c>
      <c r="I82" s="24">
        <v>102.6</v>
      </c>
      <c r="J82" s="24">
        <v>103.6</v>
      </c>
      <c r="K82" s="24">
        <v>104.6</v>
      </c>
      <c r="L82" s="24">
        <v>105.6</v>
      </c>
      <c r="M82" s="24">
        <v>106.6</v>
      </c>
      <c r="N82" s="24">
        <v>107.6</v>
      </c>
      <c r="O82" s="24">
        <v>108.6</v>
      </c>
      <c r="P82" s="24">
        <v>109.6</v>
      </c>
      <c r="Q82" s="24">
        <v>110.6</v>
      </c>
      <c r="R82" s="24">
        <v>111.6</v>
      </c>
      <c r="S82" s="24">
        <v>112.6</v>
      </c>
      <c r="T82" s="24">
        <v>113.6</v>
      </c>
      <c r="U82" s="24">
        <v>114.6</v>
      </c>
      <c r="V82" s="24">
        <v>115.6</v>
      </c>
      <c r="W82" s="24">
        <v>116.6</v>
      </c>
      <c r="X82" s="24">
        <v>117.6</v>
      </c>
      <c r="Y82" s="24">
        <v>118.6</v>
      </c>
      <c r="Z82" s="24">
        <v>119.6</v>
      </c>
      <c r="AA82" s="24">
        <v>120.6</v>
      </c>
      <c r="AB82" s="24">
        <v>121.6</v>
      </c>
      <c r="AC82" s="24">
        <v>122.6</v>
      </c>
      <c r="AD82" s="24">
        <v>123.6</v>
      </c>
      <c r="AE82" s="24">
        <v>124.6</v>
      </c>
      <c r="AF82" s="24">
        <v>125.6</v>
      </c>
    </row>
    <row r="83" spans="1:32" s="28" customFormat="1" ht="21" hidden="1" customHeight="1" x14ac:dyDescent="0.3">
      <c r="A83" s="243"/>
      <c r="B83" s="230" t="s">
        <v>55</v>
      </c>
      <c r="C83" s="230"/>
      <c r="D83" s="26">
        <f t="shared" ref="D83:AF83" si="36">D79-D82</f>
        <v>-10.599999999999994</v>
      </c>
      <c r="E83" s="26">
        <f t="shared" si="36"/>
        <v>-6.5999999999999943</v>
      </c>
      <c r="F83" s="26">
        <f t="shared" si="36"/>
        <v>-10.599999999999994</v>
      </c>
      <c r="G83" s="26">
        <f t="shared" si="36"/>
        <v>-7.5999999999999943</v>
      </c>
      <c r="H83" s="26">
        <f t="shared" si="36"/>
        <v>-10.599999999999994</v>
      </c>
      <c r="I83" s="26">
        <f t="shared" si="36"/>
        <v>-6.5999999999999943</v>
      </c>
      <c r="J83" s="26">
        <f t="shared" si="36"/>
        <v>-10.599999999999994</v>
      </c>
      <c r="K83" s="26">
        <f t="shared" si="36"/>
        <v>-23.599999999999994</v>
      </c>
      <c r="L83" s="26">
        <f t="shared" si="36"/>
        <v>-18.599999999999994</v>
      </c>
      <c r="M83" s="26">
        <f t="shared" si="36"/>
        <v>-11.599999999999994</v>
      </c>
      <c r="N83" s="26">
        <f t="shared" si="36"/>
        <v>-12.599999999999994</v>
      </c>
      <c r="O83" s="26">
        <f t="shared" si="36"/>
        <v>-10.599999999999994</v>
      </c>
      <c r="P83" s="26">
        <f t="shared" si="36"/>
        <v>-16.599999999999994</v>
      </c>
      <c r="Q83" s="26">
        <f t="shared" si="36"/>
        <v>-12.599999999999994</v>
      </c>
      <c r="R83" s="26">
        <f t="shared" si="36"/>
        <v>-13.599999999999994</v>
      </c>
      <c r="S83" s="26">
        <f t="shared" si="36"/>
        <v>-12.599999999999994</v>
      </c>
      <c r="T83" s="26">
        <f t="shared" si="36"/>
        <v>-14.599999999999994</v>
      </c>
      <c r="U83" s="26">
        <f t="shared" si="36"/>
        <v>-14.599999999999994</v>
      </c>
      <c r="V83" s="26">
        <f t="shared" si="36"/>
        <v>-22.599999999999994</v>
      </c>
      <c r="W83" s="26">
        <f t="shared" si="36"/>
        <v>-21.599999999999994</v>
      </c>
      <c r="X83" s="26">
        <f t="shared" si="36"/>
        <v>-17.599999999999994</v>
      </c>
      <c r="Y83" s="26">
        <f t="shared" si="36"/>
        <v>-19.599999999999994</v>
      </c>
      <c r="Z83" s="26">
        <f t="shared" si="36"/>
        <v>-24.599999999999994</v>
      </c>
      <c r="AA83" s="26">
        <f t="shared" si="36"/>
        <v>-21.599999999999994</v>
      </c>
      <c r="AB83" s="26">
        <f t="shared" si="36"/>
        <v>-22.599999999999994</v>
      </c>
      <c r="AC83" s="26">
        <f t="shared" si="36"/>
        <v>-24.599999999999994</v>
      </c>
      <c r="AD83" s="26">
        <f t="shared" si="36"/>
        <v>-26.599999999999994</v>
      </c>
      <c r="AE83" s="26">
        <f t="shared" si="36"/>
        <v>-25.599999999999994</v>
      </c>
      <c r="AF83" s="26">
        <f t="shared" si="36"/>
        <v>-27.599999999999994</v>
      </c>
    </row>
    <row r="84" spans="1:32" s="20" customFormat="1" ht="60" customHeight="1" x14ac:dyDescent="0.3">
      <c r="A84" s="241" t="s">
        <v>108</v>
      </c>
      <c r="B84" s="270" t="s">
        <v>109</v>
      </c>
      <c r="C84" s="270"/>
      <c r="D84" s="45">
        <f>D85</f>
        <v>84</v>
      </c>
      <c r="E84" s="45">
        <f t="shared" ref="E84:AF84" si="37">E85</f>
        <v>94</v>
      </c>
      <c r="F84" s="45">
        <f t="shared" si="37"/>
        <v>92</v>
      </c>
      <c r="G84" s="45">
        <f t="shared" si="37"/>
        <v>93</v>
      </c>
      <c r="H84" s="45">
        <f t="shared" si="37"/>
        <v>92</v>
      </c>
      <c r="I84" s="45">
        <f t="shared" si="37"/>
        <v>95</v>
      </c>
      <c r="J84" s="45">
        <f t="shared" si="37"/>
        <v>93</v>
      </c>
      <c r="K84" s="45">
        <f t="shared" si="37"/>
        <v>82</v>
      </c>
      <c r="L84" s="45">
        <f t="shared" si="37"/>
        <v>85</v>
      </c>
      <c r="M84" s="45">
        <f t="shared" si="37"/>
        <v>98</v>
      </c>
      <c r="N84" s="45">
        <f t="shared" si="37"/>
        <v>99</v>
      </c>
      <c r="O84" s="45">
        <f t="shared" si="37"/>
        <v>97</v>
      </c>
      <c r="P84" s="45">
        <f t="shared" si="37"/>
        <v>98</v>
      </c>
      <c r="Q84" s="45">
        <f t="shared" si="37"/>
        <v>100</v>
      </c>
      <c r="R84" s="45">
        <f t="shared" si="37"/>
        <v>99</v>
      </c>
      <c r="S84" s="45">
        <f t="shared" si="37"/>
        <v>100</v>
      </c>
      <c r="T84" s="45">
        <f t="shared" si="37"/>
        <v>97</v>
      </c>
      <c r="U84" s="45">
        <f t="shared" si="37"/>
        <v>100</v>
      </c>
      <c r="V84" s="45">
        <f t="shared" si="37"/>
        <v>95</v>
      </c>
      <c r="W84" s="45">
        <f t="shared" si="37"/>
        <v>98</v>
      </c>
      <c r="X84" s="45">
        <f t="shared" si="37"/>
        <v>98</v>
      </c>
      <c r="Y84" s="45">
        <f t="shared" si="37"/>
        <v>99</v>
      </c>
      <c r="Z84" s="45">
        <f t="shared" si="37"/>
        <v>96</v>
      </c>
      <c r="AA84" s="45">
        <f t="shared" si="37"/>
        <v>99</v>
      </c>
      <c r="AB84" s="45">
        <f t="shared" si="37"/>
        <v>99</v>
      </c>
      <c r="AC84" s="45">
        <f t="shared" si="37"/>
        <v>99</v>
      </c>
      <c r="AD84" s="45">
        <f t="shared" si="37"/>
        <v>99</v>
      </c>
      <c r="AE84" s="45">
        <f t="shared" si="37"/>
        <v>99</v>
      </c>
      <c r="AF84" s="45">
        <f t="shared" si="37"/>
        <v>99</v>
      </c>
    </row>
    <row r="85" spans="1:32" s="20" customFormat="1" ht="86.25" customHeight="1" x14ac:dyDescent="0.3">
      <c r="A85" s="242"/>
      <c r="B85" s="270" t="s">
        <v>110</v>
      </c>
      <c r="C85" s="270"/>
      <c r="D85" s="21">
        <f>ROUND(D86/D87*100,0)</f>
        <v>84</v>
      </c>
      <c r="E85" s="21">
        <f t="shared" ref="E85:AF85" si="38">ROUND(E86/E87*100,0)</f>
        <v>94</v>
      </c>
      <c r="F85" s="21">
        <f t="shared" si="38"/>
        <v>92</v>
      </c>
      <c r="G85" s="21">
        <f t="shared" si="38"/>
        <v>93</v>
      </c>
      <c r="H85" s="21">
        <f t="shared" si="38"/>
        <v>92</v>
      </c>
      <c r="I85" s="21">
        <f t="shared" si="38"/>
        <v>95</v>
      </c>
      <c r="J85" s="21">
        <f t="shared" si="38"/>
        <v>93</v>
      </c>
      <c r="K85" s="21">
        <f t="shared" si="38"/>
        <v>82</v>
      </c>
      <c r="L85" s="21">
        <f t="shared" si="38"/>
        <v>85</v>
      </c>
      <c r="M85" s="21">
        <f t="shared" si="38"/>
        <v>98</v>
      </c>
      <c r="N85" s="21">
        <f t="shared" si="38"/>
        <v>99</v>
      </c>
      <c r="O85" s="21">
        <f t="shared" si="38"/>
        <v>97</v>
      </c>
      <c r="P85" s="21">
        <f t="shared" si="38"/>
        <v>98</v>
      </c>
      <c r="Q85" s="21">
        <f t="shared" si="38"/>
        <v>100</v>
      </c>
      <c r="R85" s="21">
        <f t="shared" si="38"/>
        <v>99</v>
      </c>
      <c r="S85" s="21">
        <f t="shared" si="38"/>
        <v>100</v>
      </c>
      <c r="T85" s="21">
        <f t="shared" si="38"/>
        <v>97</v>
      </c>
      <c r="U85" s="21">
        <f t="shared" si="38"/>
        <v>100</v>
      </c>
      <c r="V85" s="21">
        <f t="shared" si="38"/>
        <v>95</v>
      </c>
      <c r="W85" s="21">
        <f t="shared" si="38"/>
        <v>98</v>
      </c>
      <c r="X85" s="21">
        <f t="shared" si="38"/>
        <v>98</v>
      </c>
      <c r="Y85" s="21">
        <f t="shared" si="38"/>
        <v>99</v>
      </c>
      <c r="Z85" s="21">
        <f t="shared" si="38"/>
        <v>96</v>
      </c>
      <c r="AA85" s="21">
        <f t="shared" si="38"/>
        <v>99</v>
      </c>
      <c r="AB85" s="21">
        <f t="shared" si="38"/>
        <v>99</v>
      </c>
      <c r="AC85" s="21">
        <f t="shared" si="38"/>
        <v>99</v>
      </c>
      <c r="AD85" s="21">
        <f t="shared" si="38"/>
        <v>99</v>
      </c>
      <c r="AE85" s="21">
        <f t="shared" si="38"/>
        <v>99</v>
      </c>
      <c r="AF85" s="21">
        <f t="shared" si="38"/>
        <v>99</v>
      </c>
    </row>
    <row r="86" spans="1:32" ht="45.75" customHeight="1" x14ac:dyDescent="0.3">
      <c r="A86" s="242"/>
      <c r="B86" s="228" t="s">
        <v>111</v>
      </c>
      <c r="C86" s="22" t="s">
        <v>112</v>
      </c>
      <c r="D86" s="122">
        <v>357</v>
      </c>
      <c r="E86" s="122">
        <v>440</v>
      </c>
      <c r="F86" s="122">
        <v>372</v>
      </c>
      <c r="G86" s="122">
        <v>416</v>
      </c>
      <c r="H86" s="122">
        <v>399</v>
      </c>
      <c r="I86" s="122">
        <v>287</v>
      </c>
      <c r="J86" s="122">
        <v>759</v>
      </c>
      <c r="K86" s="122">
        <v>327</v>
      </c>
      <c r="L86" s="122">
        <v>489</v>
      </c>
      <c r="M86" s="122">
        <v>103</v>
      </c>
      <c r="N86" s="122">
        <v>75</v>
      </c>
      <c r="O86" s="122">
        <v>96</v>
      </c>
      <c r="P86" s="122">
        <v>42</v>
      </c>
      <c r="Q86" s="122">
        <v>65</v>
      </c>
      <c r="R86" s="122">
        <v>145</v>
      </c>
      <c r="S86" s="122">
        <v>69</v>
      </c>
      <c r="T86" s="122">
        <v>72</v>
      </c>
      <c r="U86" s="122">
        <v>41</v>
      </c>
      <c r="V86" s="122">
        <v>118</v>
      </c>
      <c r="W86" s="122">
        <v>82</v>
      </c>
      <c r="X86" s="122">
        <v>60</v>
      </c>
      <c r="Y86" s="122">
        <v>84</v>
      </c>
      <c r="Z86" s="122">
        <v>112</v>
      </c>
      <c r="AA86" s="122">
        <v>125</v>
      </c>
      <c r="AB86" s="122">
        <v>634</v>
      </c>
      <c r="AC86" s="122">
        <v>297</v>
      </c>
      <c r="AD86" s="122">
        <v>338</v>
      </c>
      <c r="AE86" s="122">
        <v>213</v>
      </c>
      <c r="AF86" s="122">
        <v>255</v>
      </c>
    </row>
    <row r="87" spans="1:32" ht="44.25" customHeight="1" x14ac:dyDescent="0.3">
      <c r="A87" s="242"/>
      <c r="B87" s="228"/>
      <c r="C87" s="22" t="s">
        <v>113</v>
      </c>
      <c r="D87" s="120">
        <v>423</v>
      </c>
      <c r="E87" s="120">
        <v>468</v>
      </c>
      <c r="F87" s="120">
        <v>404</v>
      </c>
      <c r="G87" s="120">
        <v>445</v>
      </c>
      <c r="H87" s="120">
        <v>433</v>
      </c>
      <c r="I87" s="120">
        <v>303</v>
      </c>
      <c r="J87" s="120">
        <v>815</v>
      </c>
      <c r="K87" s="120">
        <v>397</v>
      </c>
      <c r="L87" s="120">
        <v>573</v>
      </c>
      <c r="M87" s="120">
        <v>105</v>
      </c>
      <c r="N87" s="120">
        <v>76</v>
      </c>
      <c r="O87" s="120">
        <v>99</v>
      </c>
      <c r="P87" s="120">
        <v>43</v>
      </c>
      <c r="Q87" s="120">
        <v>65</v>
      </c>
      <c r="R87" s="120">
        <v>147</v>
      </c>
      <c r="S87" s="120">
        <v>69</v>
      </c>
      <c r="T87" s="120">
        <v>74</v>
      </c>
      <c r="U87" s="120">
        <v>41</v>
      </c>
      <c r="V87" s="120">
        <v>124</v>
      </c>
      <c r="W87" s="120">
        <v>84</v>
      </c>
      <c r="X87" s="120">
        <v>61</v>
      </c>
      <c r="Y87" s="120">
        <v>85</v>
      </c>
      <c r="Z87" s="120">
        <v>117</v>
      </c>
      <c r="AA87" s="120">
        <v>126</v>
      </c>
      <c r="AB87" s="120">
        <v>641</v>
      </c>
      <c r="AC87" s="120">
        <v>299</v>
      </c>
      <c r="AD87" s="120">
        <v>342</v>
      </c>
      <c r="AE87" s="120">
        <v>215</v>
      </c>
      <c r="AF87" s="120">
        <v>258</v>
      </c>
    </row>
    <row r="88" spans="1:32" ht="18.75" hidden="1" customHeight="1" x14ac:dyDescent="0.3">
      <c r="A88" s="242"/>
      <c r="B88" s="274" t="s">
        <v>114</v>
      </c>
      <c r="C88" s="274"/>
      <c r="D88" s="22">
        <v>97.4</v>
      </c>
      <c r="E88" s="22">
        <v>98.4</v>
      </c>
      <c r="F88" s="22">
        <v>99.4</v>
      </c>
      <c r="G88" s="22">
        <v>100.4</v>
      </c>
      <c r="H88" s="22">
        <v>101.4</v>
      </c>
      <c r="I88" s="22">
        <v>102.4</v>
      </c>
      <c r="J88" s="22">
        <v>103.4</v>
      </c>
      <c r="K88" s="22">
        <v>104.4</v>
      </c>
      <c r="L88" s="22">
        <v>105.4</v>
      </c>
      <c r="M88" s="22">
        <v>106.4</v>
      </c>
      <c r="N88" s="22">
        <v>107.4</v>
      </c>
      <c r="O88" s="22">
        <v>108.4</v>
      </c>
      <c r="P88" s="22">
        <v>109.4</v>
      </c>
      <c r="Q88" s="22">
        <v>110.4</v>
      </c>
      <c r="R88" s="22">
        <v>111.4</v>
      </c>
      <c r="S88" s="22">
        <v>112.4</v>
      </c>
      <c r="T88" s="22">
        <v>113.4</v>
      </c>
      <c r="U88" s="22">
        <v>114.4</v>
      </c>
      <c r="V88" s="22">
        <v>115.4</v>
      </c>
      <c r="W88" s="22">
        <v>116.4</v>
      </c>
      <c r="X88" s="22">
        <v>117.4</v>
      </c>
      <c r="Y88" s="22">
        <v>118.4</v>
      </c>
      <c r="Z88" s="22">
        <v>119.4</v>
      </c>
      <c r="AA88" s="22">
        <v>120.4</v>
      </c>
      <c r="AB88" s="22">
        <v>121.4</v>
      </c>
      <c r="AC88" s="22">
        <v>122.4</v>
      </c>
      <c r="AD88" s="22">
        <v>123.4</v>
      </c>
      <c r="AE88" s="22">
        <v>124.4</v>
      </c>
      <c r="AF88" s="22">
        <v>125.4</v>
      </c>
    </row>
    <row r="89" spans="1:32" s="28" customFormat="1" ht="21" hidden="1" customHeight="1" x14ac:dyDescent="0.3">
      <c r="A89" s="243"/>
      <c r="B89" s="230" t="s">
        <v>55</v>
      </c>
      <c r="C89" s="230"/>
      <c r="D89" s="26">
        <f t="shared" ref="D89:AF89" si="39">D85-D88</f>
        <v>-13.400000000000006</v>
      </c>
      <c r="E89" s="26">
        <f t="shared" si="39"/>
        <v>-4.4000000000000057</v>
      </c>
      <c r="F89" s="26">
        <f t="shared" si="39"/>
        <v>-7.4000000000000057</v>
      </c>
      <c r="G89" s="26">
        <f t="shared" si="39"/>
        <v>-7.4000000000000057</v>
      </c>
      <c r="H89" s="26">
        <f t="shared" si="39"/>
        <v>-9.4000000000000057</v>
      </c>
      <c r="I89" s="26">
        <f t="shared" si="39"/>
        <v>-7.4000000000000057</v>
      </c>
      <c r="J89" s="26">
        <f t="shared" si="39"/>
        <v>-10.400000000000006</v>
      </c>
      <c r="K89" s="26">
        <f t="shared" si="39"/>
        <v>-22.400000000000006</v>
      </c>
      <c r="L89" s="26">
        <f t="shared" si="39"/>
        <v>-20.400000000000006</v>
      </c>
      <c r="M89" s="26">
        <f t="shared" si="39"/>
        <v>-8.4000000000000057</v>
      </c>
      <c r="N89" s="26">
        <f t="shared" si="39"/>
        <v>-8.4000000000000057</v>
      </c>
      <c r="O89" s="26">
        <f t="shared" si="39"/>
        <v>-11.400000000000006</v>
      </c>
      <c r="P89" s="26">
        <f t="shared" si="39"/>
        <v>-11.400000000000006</v>
      </c>
      <c r="Q89" s="26">
        <f t="shared" si="39"/>
        <v>-10.400000000000006</v>
      </c>
      <c r="R89" s="26">
        <f t="shared" si="39"/>
        <v>-12.400000000000006</v>
      </c>
      <c r="S89" s="26">
        <f t="shared" si="39"/>
        <v>-12.400000000000006</v>
      </c>
      <c r="T89" s="26">
        <f t="shared" si="39"/>
        <v>-16.400000000000006</v>
      </c>
      <c r="U89" s="26">
        <f t="shared" si="39"/>
        <v>-14.400000000000006</v>
      </c>
      <c r="V89" s="26">
        <f t="shared" si="39"/>
        <v>-20.400000000000006</v>
      </c>
      <c r="W89" s="26">
        <f t="shared" si="39"/>
        <v>-18.400000000000006</v>
      </c>
      <c r="X89" s="26">
        <f t="shared" si="39"/>
        <v>-19.400000000000006</v>
      </c>
      <c r="Y89" s="26">
        <f t="shared" si="39"/>
        <v>-19.400000000000006</v>
      </c>
      <c r="Z89" s="26">
        <f t="shared" si="39"/>
        <v>-23.400000000000006</v>
      </c>
      <c r="AA89" s="26">
        <f t="shared" si="39"/>
        <v>-21.400000000000006</v>
      </c>
      <c r="AB89" s="26">
        <f t="shared" si="39"/>
        <v>-22.400000000000006</v>
      </c>
      <c r="AC89" s="26">
        <f t="shared" si="39"/>
        <v>-23.400000000000006</v>
      </c>
      <c r="AD89" s="26">
        <f t="shared" si="39"/>
        <v>-24.400000000000006</v>
      </c>
      <c r="AE89" s="26">
        <f t="shared" si="39"/>
        <v>-25.400000000000006</v>
      </c>
      <c r="AF89" s="26">
        <f t="shared" si="39"/>
        <v>-26.400000000000006</v>
      </c>
    </row>
    <row r="90" spans="1:32" s="20" customFormat="1" ht="50.25" customHeight="1" x14ac:dyDescent="0.3">
      <c r="A90" s="241" t="s">
        <v>115</v>
      </c>
      <c r="B90" s="272" t="s">
        <v>116</v>
      </c>
      <c r="C90" s="273"/>
      <c r="D90" s="45">
        <f>D91</f>
        <v>92</v>
      </c>
      <c r="E90" s="45">
        <f t="shared" ref="E90:AF90" si="40">E91</f>
        <v>97</v>
      </c>
      <c r="F90" s="45">
        <f t="shared" si="40"/>
        <v>96</v>
      </c>
      <c r="G90" s="45">
        <f t="shared" si="40"/>
        <v>95</v>
      </c>
      <c r="H90" s="45">
        <f t="shared" si="40"/>
        <v>98</v>
      </c>
      <c r="I90" s="45">
        <f t="shared" si="40"/>
        <v>98</v>
      </c>
      <c r="J90" s="45">
        <f t="shared" si="40"/>
        <v>97</v>
      </c>
      <c r="K90" s="45">
        <f t="shared" si="40"/>
        <v>86</v>
      </c>
      <c r="L90" s="45">
        <f t="shared" si="40"/>
        <v>89</v>
      </c>
      <c r="M90" s="45">
        <f t="shared" si="40"/>
        <v>98</v>
      </c>
      <c r="N90" s="45">
        <f t="shared" si="40"/>
        <v>100</v>
      </c>
      <c r="O90" s="45">
        <f t="shared" si="40"/>
        <v>98</v>
      </c>
      <c r="P90" s="45">
        <f t="shared" si="40"/>
        <v>100</v>
      </c>
      <c r="Q90" s="45">
        <f t="shared" si="40"/>
        <v>100</v>
      </c>
      <c r="R90" s="45">
        <f t="shared" si="40"/>
        <v>98</v>
      </c>
      <c r="S90" s="45">
        <f t="shared" si="40"/>
        <v>100</v>
      </c>
      <c r="T90" s="45">
        <f t="shared" si="40"/>
        <v>100</v>
      </c>
      <c r="U90" s="45">
        <f t="shared" si="40"/>
        <v>100</v>
      </c>
      <c r="V90" s="45">
        <f t="shared" si="40"/>
        <v>97</v>
      </c>
      <c r="W90" s="45">
        <f t="shared" si="40"/>
        <v>96</v>
      </c>
      <c r="X90" s="45">
        <f t="shared" si="40"/>
        <v>100</v>
      </c>
      <c r="Y90" s="45">
        <f t="shared" si="40"/>
        <v>100</v>
      </c>
      <c r="Z90" s="45">
        <f t="shared" si="40"/>
        <v>98</v>
      </c>
      <c r="AA90" s="45">
        <f t="shared" si="40"/>
        <v>100</v>
      </c>
      <c r="AB90" s="45">
        <f t="shared" si="40"/>
        <v>100</v>
      </c>
      <c r="AC90" s="45">
        <f t="shared" si="40"/>
        <v>99</v>
      </c>
      <c r="AD90" s="45">
        <f t="shared" si="40"/>
        <v>100</v>
      </c>
      <c r="AE90" s="45">
        <f t="shared" si="40"/>
        <v>98</v>
      </c>
      <c r="AF90" s="45">
        <f t="shared" si="40"/>
        <v>99</v>
      </c>
    </row>
    <row r="91" spans="1:32" s="20" customFormat="1" ht="79.5" customHeight="1" x14ac:dyDescent="0.3">
      <c r="A91" s="242"/>
      <c r="B91" s="272" t="s">
        <v>117</v>
      </c>
      <c r="C91" s="273"/>
      <c r="D91" s="21">
        <f>ROUND(D92/D93*100,0)</f>
        <v>92</v>
      </c>
      <c r="E91" s="21">
        <f t="shared" ref="E91:AF91" si="41">ROUND(E92/E93*100,0)</f>
        <v>97</v>
      </c>
      <c r="F91" s="21">
        <f t="shared" si="41"/>
        <v>96</v>
      </c>
      <c r="G91" s="21">
        <f t="shared" si="41"/>
        <v>95</v>
      </c>
      <c r="H91" s="21">
        <f t="shared" si="41"/>
        <v>98</v>
      </c>
      <c r="I91" s="21">
        <f t="shared" si="41"/>
        <v>98</v>
      </c>
      <c r="J91" s="21">
        <f t="shared" si="41"/>
        <v>97</v>
      </c>
      <c r="K91" s="21">
        <f t="shared" si="41"/>
        <v>86</v>
      </c>
      <c r="L91" s="21">
        <f t="shared" si="41"/>
        <v>89</v>
      </c>
      <c r="M91" s="21">
        <v>98</v>
      </c>
      <c r="N91" s="21">
        <f t="shared" si="41"/>
        <v>100</v>
      </c>
      <c r="O91" s="21">
        <f t="shared" si="41"/>
        <v>98</v>
      </c>
      <c r="P91" s="21">
        <f t="shared" si="41"/>
        <v>100</v>
      </c>
      <c r="Q91" s="21">
        <f t="shared" si="41"/>
        <v>100</v>
      </c>
      <c r="R91" s="21">
        <f t="shared" si="41"/>
        <v>98</v>
      </c>
      <c r="S91" s="21">
        <f t="shared" si="41"/>
        <v>100</v>
      </c>
      <c r="T91" s="21">
        <f t="shared" si="41"/>
        <v>100</v>
      </c>
      <c r="U91" s="21">
        <f t="shared" si="41"/>
        <v>100</v>
      </c>
      <c r="V91" s="21">
        <v>97</v>
      </c>
      <c r="W91" s="21">
        <f t="shared" si="41"/>
        <v>96</v>
      </c>
      <c r="X91" s="21">
        <f t="shared" si="41"/>
        <v>100</v>
      </c>
      <c r="Y91" s="21">
        <f t="shared" si="41"/>
        <v>100</v>
      </c>
      <c r="Z91" s="21">
        <f t="shared" si="41"/>
        <v>98</v>
      </c>
      <c r="AA91" s="21">
        <f t="shared" si="41"/>
        <v>100</v>
      </c>
      <c r="AB91" s="21">
        <f t="shared" si="41"/>
        <v>100</v>
      </c>
      <c r="AC91" s="21">
        <f t="shared" si="41"/>
        <v>99</v>
      </c>
      <c r="AD91" s="21">
        <f t="shared" si="41"/>
        <v>100</v>
      </c>
      <c r="AE91" s="21">
        <f t="shared" si="41"/>
        <v>98</v>
      </c>
      <c r="AF91" s="21">
        <f t="shared" si="41"/>
        <v>99</v>
      </c>
    </row>
    <row r="92" spans="1:32" ht="46.5" customHeight="1" x14ac:dyDescent="0.3">
      <c r="A92" s="242"/>
      <c r="B92" s="228" t="s">
        <v>118</v>
      </c>
      <c r="C92" s="22" t="s">
        <v>67</v>
      </c>
      <c r="D92" s="122">
        <v>246</v>
      </c>
      <c r="E92" s="122">
        <v>325</v>
      </c>
      <c r="F92" s="122">
        <v>269</v>
      </c>
      <c r="G92" s="122">
        <v>257</v>
      </c>
      <c r="H92" s="122">
        <v>316</v>
      </c>
      <c r="I92" s="122">
        <v>181</v>
      </c>
      <c r="J92" s="122">
        <v>509</v>
      </c>
      <c r="K92" s="122">
        <v>182</v>
      </c>
      <c r="L92" s="122">
        <v>329</v>
      </c>
      <c r="M92" s="122">
        <v>66</v>
      </c>
      <c r="N92" s="122">
        <v>56</v>
      </c>
      <c r="O92" s="122">
        <v>58</v>
      </c>
      <c r="P92" s="122">
        <v>30</v>
      </c>
      <c r="Q92" s="122">
        <v>52</v>
      </c>
      <c r="R92" s="122">
        <v>110</v>
      </c>
      <c r="S92" s="122">
        <v>58</v>
      </c>
      <c r="T92" s="122">
        <v>40</v>
      </c>
      <c r="U92" s="122">
        <v>25</v>
      </c>
      <c r="V92" s="122">
        <v>79</v>
      </c>
      <c r="W92" s="122">
        <v>52</v>
      </c>
      <c r="X92" s="122">
        <v>29</v>
      </c>
      <c r="Y92" s="122">
        <v>67</v>
      </c>
      <c r="Z92" s="122">
        <v>55</v>
      </c>
      <c r="AA92" s="122">
        <v>78</v>
      </c>
      <c r="AB92" s="122">
        <v>535</v>
      </c>
      <c r="AC92" s="122">
        <v>151</v>
      </c>
      <c r="AD92" s="122">
        <v>253</v>
      </c>
      <c r="AE92" s="122">
        <v>129</v>
      </c>
      <c r="AF92" s="122">
        <v>190</v>
      </c>
    </row>
    <row r="93" spans="1:32" ht="45.75" customHeight="1" x14ac:dyDescent="0.3">
      <c r="A93" s="242"/>
      <c r="B93" s="228"/>
      <c r="C93" s="22" t="s">
        <v>68</v>
      </c>
      <c r="D93" s="120">
        <v>267</v>
      </c>
      <c r="E93" s="120">
        <v>334</v>
      </c>
      <c r="F93" s="120">
        <v>279</v>
      </c>
      <c r="G93" s="120">
        <v>270</v>
      </c>
      <c r="H93" s="120">
        <v>321</v>
      </c>
      <c r="I93" s="120">
        <v>184</v>
      </c>
      <c r="J93" s="120">
        <v>525</v>
      </c>
      <c r="K93" s="120">
        <v>211</v>
      </c>
      <c r="L93" s="120">
        <v>369</v>
      </c>
      <c r="M93" s="120">
        <v>67</v>
      </c>
      <c r="N93" s="120">
        <v>56</v>
      </c>
      <c r="O93" s="120">
        <v>59</v>
      </c>
      <c r="P93" s="120">
        <v>30</v>
      </c>
      <c r="Q93" s="120">
        <v>52</v>
      </c>
      <c r="R93" s="120">
        <v>112</v>
      </c>
      <c r="S93" s="120">
        <v>58</v>
      </c>
      <c r="T93" s="120">
        <v>40</v>
      </c>
      <c r="U93" s="120">
        <v>25</v>
      </c>
      <c r="V93" s="120">
        <v>81</v>
      </c>
      <c r="W93" s="120">
        <v>54</v>
      </c>
      <c r="X93" s="120">
        <v>29</v>
      </c>
      <c r="Y93" s="120">
        <v>67</v>
      </c>
      <c r="Z93" s="120">
        <v>56</v>
      </c>
      <c r="AA93" s="120">
        <v>78</v>
      </c>
      <c r="AB93" s="120">
        <v>537</v>
      </c>
      <c r="AC93" s="120">
        <v>153</v>
      </c>
      <c r="AD93" s="120">
        <v>254</v>
      </c>
      <c r="AE93" s="120">
        <v>132</v>
      </c>
      <c r="AF93" s="120">
        <v>191</v>
      </c>
    </row>
    <row r="94" spans="1:32" s="25" customFormat="1" ht="18.75" hidden="1" customHeight="1" x14ac:dyDescent="0.3">
      <c r="A94" s="242"/>
      <c r="B94" s="229" t="s">
        <v>119</v>
      </c>
      <c r="C94" s="229"/>
      <c r="D94" s="24">
        <v>98.4</v>
      </c>
      <c r="E94" s="24">
        <v>99.4</v>
      </c>
      <c r="F94" s="24">
        <v>100.4</v>
      </c>
      <c r="G94" s="24">
        <v>101.4</v>
      </c>
      <c r="H94" s="24">
        <v>102.4</v>
      </c>
      <c r="I94" s="24">
        <v>103.4</v>
      </c>
      <c r="J94" s="24">
        <v>104.4</v>
      </c>
      <c r="K94" s="24">
        <v>105.4</v>
      </c>
      <c r="L94" s="24">
        <v>106.4</v>
      </c>
      <c r="M94" s="24">
        <v>107.4</v>
      </c>
      <c r="N94" s="24">
        <v>108.4</v>
      </c>
      <c r="O94" s="24">
        <v>109.4</v>
      </c>
      <c r="P94" s="24">
        <v>110.4</v>
      </c>
      <c r="Q94" s="24">
        <v>111.4</v>
      </c>
      <c r="R94" s="24">
        <v>112.4</v>
      </c>
      <c r="S94" s="24">
        <v>113.4</v>
      </c>
      <c r="T94" s="24">
        <v>114.4</v>
      </c>
      <c r="U94" s="24">
        <v>115.4</v>
      </c>
      <c r="V94" s="24">
        <v>116.4</v>
      </c>
      <c r="W94" s="24">
        <v>117.4</v>
      </c>
      <c r="X94" s="24">
        <v>118.4</v>
      </c>
      <c r="Y94" s="24">
        <v>119.4</v>
      </c>
      <c r="Z94" s="24">
        <v>120.4</v>
      </c>
      <c r="AA94" s="24">
        <v>121.4</v>
      </c>
      <c r="AB94" s="24">
        <v>122.4</v>
      </c>
      <c r="AC94" s="24">
        <v>123.4</v>
      </c>
      <c r="AD94" s="24">
        <v>124.4</v>
      </c>
      <c r="AE94" s="24">
        <v>125.4</v>
      </c>
      <c r="AF94" s="24">
        <v>126.4</v>
      </c>
    </row>
    <row r="95" spans="1:32" s="28" customFormat="1" ht="21" hidden="1" customHeight="1" x14ac:dyDescent="0.3">
      <c r="A95" s="243"/>
      <c r="B95" s="230" t="s">
        <v>55</v>
      </c>
      <c r="C95" s="230"/>
      <c r="D95" s="26">
        <f t="shared" ref="D95:AF95" si="42">D91-D94</f>
        <v>-6.4000000000000057</v>
      </c>
      <c r="E95" s="26">
        <f t="shared" si="42"/>
        <v>-2.4000000000000057</v>
      </c>
      <c r="F95" s="26">
        <f t="shared" si="42"/>
        <v>-4.4000000000000057</v>
      </c>
      <c r="G95" s="26">
        <f t="shared" si="42"/>
        <v>-6.4000000000000057</v>
      </c>
      <c r="H95" s="26">
        <f t="shared" si="42"/>
        <v>-4.4000000000000057</v>
      </c>
      <c r="I95" s="26">
        <f t="shared" si="42"/>
        <v>-5.4000000000000057</v>
      </c>
      <c r="J95" s="26">
        <f t="shared" si="42"/>
        <v>-7.4000000000000057</v>
      </c>
      <c r="K95" s="26">
        <f t="shared" si="42"/>
        <v>-19.400000000000006</v>
      </c>
      <c r="L95" s="26">
        <f t="shared" si="42"/>
        <v>-17.400000000000006</v>
      </c>
      <c r="M95" s="26">
        <f t="shared" si="42"/>
        <v>-9.4000000000000057</v>
      </c>
      <c r="N95" s="26">
        <f t="shared" si="42"/>
        <v>-8.4000000000000057</v>
      </c>
      <c r="O95" s="26">
        <f t="shared" si="42"/>
        <v>-11.400000000000006</v>
      </c>
      <c r="P95" s="26">
        <f t="shared" si="42"/>
        <v>-10.400000000000006</v>
      </c>
      <c r="Q95" s="26">
        <f t="shared" si="42"/>
        <v>-11.400000000000006</v>
      </c>
      <c r="R95" s="26">
        <f t="shared" si="42"/>
        <v>-14.400000000000006</v>
      </c>
      <c r="S95" s="26">
        <f t="shared" si="42"/>
        <v>-13.400000000000006</v>
      </c>
      <c r="T95" s="26">
        <f t="shared" si="42"/>
        <v>-14.400000000000006</v>
      </c>
      <c r="U95" s="26">
        <f t="shared" si="42"/>
        <v>-15.400000000000006</v>
      </c>
      <c r="V95" s="26">
        <f t="shared" si="42"/>
        <v>-19.400000000000006</v>
      </c>
      <c r="W95" s="26">
        <f t="shared" si="42"/>
        <v>-21.400000000000006</v>
      </c>
      <c r="X95" s="26">
        <f t="shared" si="42"/>
        <v>-18.400000000000006</v>
      </c>
      <c r="Y95" s="26">
        <f t="shared" si="42"/>
        <v>-19.400000000000006</v>
      </c>
      <c r="Z95" s="26">
        <f t="shared" si="42"/>
        <v>-22.400000000000006</v>
      </c>
      <c r="AA95" s="26">
        <f t="shared" si="42"/>
        <v>-21.400000000000006</v>
      </c>
      <c r="AB95" s="26">
        <f t="shared" si="42"/>
        <v>-22.400000000000006</v>
      </c>
      <c r="AC95" s="26">
        <f t="shared" si="42"/>
        <v>-24.400000000000006</v>
      </c>
      <c r="AD95" s="26">
        <f t="shared" si="42"/>
        <v>-24.400000000000006</v>
      </c>
      <c r="AE95" s="26">
        <f t="shared" si="42"/>
        <v>-27.400000000000006</v>
      </c>
      <c r="AF95" s="26">
        <f t="shared" si="42"/>
        <v>-27.400000000000006</v>
      </c>
    </row>
    <row r="96" spans="1:32" s="32" customFormat="1" ht="21" hidden="1" customHeight="1" x14ac:dyDescent="0.3">
      <c r="A96" s="271" t="s">
        <v>120</v>
      </c>
      <c r="B96" s="266" t="s">
        <v>74</v>
      </c>
      <c r="C96" s="266"/>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row>
    <row r="97" spans="1:32" s="34" customFormat="1" ht="35.1" customHeight="1" x14ac:dyDescent="0.3">
      <c r="A97" s="271"/>
      <c r="B97" s="267" t="s">
        <v>76</v>
      </c>
      <c r="C97" s="267"/>
      <c r="D97" s="33">
        <f t="shared" ref="D97:AF97" si="43">D78*0.4+D84*0.4+D90*0.2</f>
        <v>86.800000000000011</v>
      </c>
      <c r="E97" s="33">
        <f t="shared" si="43"/>
        <v>93.800000000000011</v>
      </c>
      <c r="F97" s="33">
        <f t="shared" si="43"/>
        <v>91.600000000000009</v>
      </c>
      <c r="G97" s="33">
        <f t="shared" si="43"/>
        <v>93.4</v>
      </c>
      <c r="H97" s="33">
        <f t="shared" si="43"/>
        <v>92.800000000000011</v>
      </c>
      <c r="I97" s="33">
        <f t="shared" si="43"/>
        <v>96</v>
      </c>
      <c r="J97" s="33">
        <f t="shared" si="43"/>
        <v>93.800000000000011</v>
      </c>
      <c r="K97" s="33">
        <f t="shared" si="43"/>
        <v>82.4</v>
      </c>
      <c r="L97" s="33">
        <f t="shared" si="43"/>
        <v>86.600000000000009</v>
      </c>
      <c r="M97" s="33">
        <f t="shared" si="43"/>
        <v>96.800000000000011</v>
      </c>
      <c r="N97" s="33">
        <f t="shared" si="43"/>
        <v>97.6</v>
      </c>
      <c r="O97" s="33">
        <f t="shared" si="43"/>
        <v>97.6</v>
      </c>
      <c r="P97" s="33">
        <f t="shared" si="43"/>
        <v>96.4</v>
      </c>
      <c r="Q97" s="33">
        <f t="shared" si="43"/>
        <v>99.2</v>
      </c>
      <c r="R97" s="33">
        <f t="shared" si="43"/>
        <v>98.4</v>
      </c>
      <c r="S97" s="33">
        <f t="shared" si="43"/>
        <v>100</v>
      </c>
      <c r="T97" s="33">
        <f t="shared" si="43"/>
        <v>98.4</v>
      </c>
      <c r="U97" s="33">
        <f t="shared" si="43"/>
        <v>100</v>
      </c>
      <c r="V97" s="33">
        <f t="shared" si="43"/>
        <v>94.600000000000009</v>
      </c>
      <c r="W97" s="33">
        <f t="shared" si="43"/>
        <v>96.4</v>
      </c>
      <c r="X97" s="33">
        <f t="shared" si="43"/>
        <v>99.2</v>
      </c>
      <c r="Y97" s="33">
        <f t="shared" si="43"/>
        <v>99.2</v>
      </c>
      <c r="Z97" s="33">
        <f t="shared" si="43"/>
        <v>96</v>
      </c>
      <c r="AA97" s="33">
        <f t="shared" si="43"/>
        <v>99.2</v>
      </c>
      <c r="AB97" s="33">
        <f t="shared" si="43"/>
        <v>99.2</v>
      </c>
      <c r="AC97" s="33">
        <f t="shared" si="43"/>
        <v>98.600000000000009</v>
      </c>
      <c r="AD97" s="33">
        <f t="shared" si="43"/>
        <v>98.4</v>
      </c>
      <c r="AE97" s="33">
        <f t="shared" si="43"/>
        <v>98.800000000000011</v>
      </c>
      <c r="AF97" s="33">
        <f t="shared" si="43"/>
        <v>98.600000000000009</v>
      </c>
    </row>
    <row r="98" spans="1:32" s="48" customFormat="1" ht="30" hidden="1" customHeight="1" x14ac:dyDescent="0.3">
      <c r="A98" s="271"/>
      <c r="B98" s="268" t="s">
        <v>121</v>
      </c>
      <c r="C98" s="268"/>
      <c r="D98" s="47">
        <v>97.68</v>
      </c>
      <c r="E98" s="47">
        <v>98.68</v>
      </c>
      <c r="F98" s="47">
        <v>99.68</v>
      </c>
      <c r="G98" s="47">
        <v>100.68</v>
      </c>
      <c r="H98" s="47">
        <v>101.68</v>
      </c>
      <c r="I98" s="47">
        <v>102.68</v>
      </c>
      <c r="J98" s="47">
        <v>103.68</v>
      </c>
      <c r="K98" s="47">
        <v>104.68</v>
      </c>
      <c r="L98" s="47">
        <v>105.68</v>
      </c>
      <c r="M98" s="47">
        <v>106.68</v>
      </c>
      <c r="N98" s="47">
        <v>107.68</v>
      </c>
      <c r="O98" s="47">
        <v>108.68</v>
      </c>
      <c r="P98" s="47">
        <v>109.68</v>
      </c>
      <c r="Q98" s="47">
        <v>110.68</v>
      </c>
      <c r="R98" s="47">
        <v>111.68</v>
      </c>
      <c r="S98" s="47">
        <v>112.68</v>
      </c>
      <c r="T98" s="47">
        <v>113.68</v>
      </c>
      <c r="U98" s="47">
        <v>114.68</v>
      </c>
      <c r="V98" s="47">
        <v>115.68</v>
      </c>
      <c r="W98" s="47">
        <v>116.68</v>
      </c>
      <c r="X98" s="47">
        <v>117.68</v>
      </c>
      <c r="Y98" s="47">
        <v>118.68</v>
      </c>
      <c r="Z98" s="47">
        <v>119.68</v>
      </c>
      <c r="AA98" s="47">
        <v>120.68</v>
      </c>
      <c r="AB98" s="47">
        <v>121.68</v>
      </c>
      <c r="AC98" s="47">
        <v>122.68</v>
      </c>
      <c r="AD98" s="47">
        <v>123.68</v>
      </c>
      <c r="AE98" s="47">
        <v>124.68</v>
      </c>
      <c r="AF98" s="47">
        <v>125.68</v>
      </c>
    </row>
    <row r="99" spans="1:32" s="28" customFormat="1" ht="21" hidden="1" customHeight="1" x14ac:dyDescent="0.3">
      <c r="A99" s="271"/>
      <c r="B99" s="230" t="s">
        <v>55</v>
      </c>
      <c r="C99" s="230"/>
      <c r="D99" s="27">
        <f>D97-D98</f>
        <v>-10.879999999999995</v>
      </c>
      <c r="E99" s="27">
        <f t="shared" ref="E99:AF99" si="44">E97-E98</f>
        <v>-4.8799999999999955</v>
      </c>
      <c r="F99" s="27">
        <f t="shared" si="44"/>
        <v>-8.0799999999999983</v>
      </c>
      <c r="G99" s="27">
        <f t="shared" si="44"/>
        <v>-7.2800000000000011</v>
      </c>
      <c r="H99" s="27">
        <f t="shared" si="44"/>
        <v>-8.8799999999999955</v>
      </c>
      <c r="I99" s="27">
        <f t="shared" si="44"/>
        <v>-6.6800000000000068</v>
      </c>
      <c r="J99" s="27">
        <f t="shared" si="44"/>
        <v>-9.8799999999999955</v>
      </c>
      <c r="K99" s="27">
        <f t="shared" si="44"/>
        <v>-22.28</v>
      </c>
      <c r="L99" s="27">
        <f t="shared" si="44"/>
        <v>-19.079999999999998</v>
      </c>
      <c r="M99" s="27">
        <f t="shared" si="44"/>
        <v>-9.8799999999999955</v>
      </c>
      <c r="N99" s="27">
        <f t="shared" si="44"/>
        <v>-10.080000000000013</v>
      </c>
      <c r="O99" s="27">
        <f t="shared" si="44"/>
        <v>-11.080000000000013</v>
      </c>
      <c r="P99" s="27">
        <f t="shared" si="44"/>
        <v>-13.280000000000001</v>
      </c>
      <c r="Q99" s="27">
        <f t="shared" si="44"/>
        <v>-11.480000000000004</v>
      </c>
      <c r="R99" s="27">
        <f t="shared" si="44"/>
        <v>-13.280000000000001</v>
      </c>
      <c r="S99" s="27">
        <f t="shared" si="44"/>
        <v>-12.680000000000007</v>
      </c>
      <c r="T99" s="27">
        <f t="shared" si="44"/>
        <v>-15.280000000000001</v>
      </c>
      <c r="U99" s="27">
        <f t="shared" si="44"/>
        <v>-14.680000000000007</v>
      </c>
      <c r="V99" s="27">
        <f t="shared" si="44"/>
        <v>-21.08</v>
      </c>
      <c r="W99" s="27">
        <f t="shared" si="44"/>
        <v>-20.28</v>
      </c>
      <c r="X99" s="27">
        <f t="shared" si="44"/>
        <v>-18.480000000000004</v>
      </c>
      <c r="Y99" s="27">
        <f t="shared" si="44"/>
        <v>-19.480000000000004</v>
      </c>
      <c r="Z99" s="27">
        <f t="shared" si="44"/>
        <v>-23.680000000000007</v>
      </c>
      <c r="AA99" s="27">
        <f t="shared" si="44"/>
        <v>-21.480000000000004</v>
      </c>
      <c r="AB99" s="27">
        <f t="shared" si="44"/>
        <v>-22.480000000000004</v>
      </c>
      <c r="AC99" s="27">
        <f t="shared" si="44"/>
        <v>-24.08</v>
      </c>
      <c r="AD99" s="27">
        <f t="shared" si="44"/>
        <v>-25.28</v>
      </c>
      <c r="AE99" s="27">
        <f t="shared" si="44"/>
        <v>-25.879999999999995</v>
      </c>
      <c r="AF99" s="27">
        <f t="shared" si="44"/>
        <v>-27.08</v>
      </c>
    </row>
    <row r="100" spans="1:32" s="49" customFormat="1" ht="44.25" customHeight="1" x14ac:dyDescent="0.3">
      <c r="A100" s="241" t="s">
        <v>122</v>
      </c>
      <c r="B100" s="248" t="s">
        <v>123</v>
      </c>
      <c r="C100" s="248"/>
      <c r="D100" s="45">
        <f>D101</f>
        <v>84</v>
      </c>
      <c r="E100" s="45">
        <f t="shared" ref="E100:AF100" si="45">E101</f>
        <v>91</v>
      </c>
      <c r="F100" s="45">
        <f t="shared" si="45"/>
        <v>91</v>
      </c>
      <c r="G100" s="45">
        <f t="shared" si="45"/>
        <v>91</v>
      </c>
      <c r="H100" s="45">
        <f t="shared" si="45"/>
        <v>91</v>
      </c>
      <c r="I100" s="45">
        <f t="shared" si="45"/>
        <v>87</v>
      </c>
      <c r="J100" s="45">
        <f t="shared" si="45"/>
        <v>90</v>
      </c>
      <c r="K100" s="45">
        <f t="shared" si="45"/>
        <v>80</v>
      </c>
      <c r="L100" s="45">
        <f t="shared" si="45"/>
        <v>86</v>
      </c>
      <c r="M100" s="45">
        <f t="shared" si="45"/>
        <v>94</v>
      </c>
      <c r="N100" s="45">
        <f t="shared" si="45"/>
        <v>92</v>
      </c>
      <c r="O100" s="45">
        <f t="shared" si="45"/>
        <v>96</v>
      </c>
      <c r="P100" s="45">
        <f t="shared" si="45"/>
        <v>91</v>
      </c>
      <c r="Q100" s="45">
        <f t="shared" si="45"/>
        <v>98</v>
      </c>
      <c r="R100" s="45">
        <f t="shared" si="45"/>
        <v>97</v>
      </c>
      <c r="S100" s="45">
        <f t="shared" si="45"/>
        <v>100</v>
      </c>
      <c r="T100" s="45">
        <f t="shared" si="45"/>
        <v>96</v>
      </c>
      <c r="U100" s="45">
        <f t="shared" si="45"/>
        <v>100</v>
      </c>
      <c r="V100" s="45">
        <f t="shared" si="45"/>
        <v>89</v>
      </c>
      <c r="W100" s="45">
        <f t="shared" si="45"/>
        <v>99</v>
      </c>
      <c r="X100" s="45">
        <f t="shared" si="45"/>
        <v>93</v>
      </c>
      <c r="Y100" s="45">
        <f t="shared" si="45"/>
        <v>95</v>
      </c>
      <c r="Z100" s="45">
        <f t="shared" si="45"/>
        <v>92</v>
      </c>
      <c r="AA100" s="45">
        <f t="shared" si="45"/>
        <v>98</v>
      </c>
      <c r="AB100" s="45">
        <f t="shared" si="45"/>
        <v>99</v>
      </c>
      <c r="AC100" s="45">
        <f t="shared" si="45"/>
        <v>99</v>
      </c>
      <c r="AD100" s="45">
        <f t="shared" si="45"/>
        <v>99</v>
      </c>
      <c r="AE100" s="45">
        <f t="shared" si="45"/>
        <v>98</v>
      </c>
      <c r="AF100" s="45">
        <f t="shared" si="45"/>
        <v>99</v>
      </c>
    </row>
    <row r="101" spans="1:32" s="49" customFormat="1" ht="37.5" customHeight="1" x14ac:dyDescent="0.3">
      <c r="A101" s="242"/>
      <c r="B101" s="248" t="s">
        <v>124</v>
      </c>
      <c r="C101" s="248"/>
      <c r="D101" s="21">
        <f>ROUND(D102/D103*100,0)</f>
        <v>84</v>
      </c>
      <c r="E101" s="21">
        <f t="shared" ref="E101:AF101" si="46">ROUND(E102/E103*100,0)</f>
        <v>91</v>
      </c>
      <c r="F101" s="21">
        <f t="shared" si="46"/>
        <v>91</v>
      </c>
      <c r="G101" s="21">
        <f t="shared" si="46"/>
        <v>91</v>
      </c>
      <c r="H101" s="21">
        <f t="shared" si="46"/>
        <v>91</v>
      </c>
      <c r="I101" s="21">
        <f t="shared" si="46"/>
        <v>87</v>
      </c>
      <c r="J101" s="21">
        <f t="shared" si="46"/>
        <v>90</v>
      </c>
      <c r="K101" s="21">
        <f t="shared" si="46"/>
        <v>80</v>
      </c>
      <c r="L101" s="21">
        <f t="shared" si="46"/>
        <v>86</v>
      </c>
      <c r="M101" s="21">
        <f t="shared" si="46"/>
        <v>94</v>
      </c>
      <c r="N101" s="21">
        <f t="shared" si="46"/>
        <v>92</v>
      </c>
      <c r="O101" s="21">
        <f t="shared" si="46"/>
        <v>96</v>
      </c>
      <c r="P101" s="21">
        <f t="shared" si="46"/>
        <v>91</v>
      </c>
      <c r="Q101" s="21">
        <f t="shared" si="46"/>
        <v>98</v>
      </c>
      <c r="R101" s="21">
        <f t="shared" si="46"/>
        <v>97</v>
      </c>
      <c r="S101" s="21">
        <f t="shared" si="46"/>
        <v>100</v>
      </c>
      <c r="T101" s="21">
        <f t="shared" si="46"/>
        <v>96</v>
      </c>
      <c r="U101" s="21">
        <f t="shared" si="46"/>
        <v>100</v>
      </c>
      <c r="V101" s="21">
        <v>89</v>
      </c>
      <c r="W101" s="21">
        <f t="shared" si="46"/>
        <v>99</v>
      </c>
      <c r="X101" s="21">
        <f t="shared" si="46"/>
        <v>93</v>
      </c>
      <c r="Y101" s="21">
        <f t="shared" si="46"/>
        <v>95</v>
      </c>
      <c r="Z101" s="21">
        <f t="shared" si="46"/>
        <v>92</v>
      </c>
      <c r="AA101" s="21">
        <f t="shared" si="46"/>
        <v>98</v>
      </c>
      <c r="AB101" s="21">
        <f t="shared" si="46"/>
        <v>99</v>
      </c>
      <c r="AC101" s="21">
        <f t="shared" si="46"/>
        <v>99</v>
      </c>
      <c r="AD101" s="21">
        <f t="shared" si="46"/>
        <v>99</v>
      </c>
      <c r="AE101" s="21">
        <f t="shared" si="46"/>
        <v>98</v>
      </c>
      <c r="AF101" s="21">
        <f t="shared" si="46"/>
        <v>99</v>
      </c>
    </row>
    <row r="102" spans="1:32" ht="45.75" customHeight="1" x14ac:dyDescent="0.3">
      <c r="A102" s="242"/>
      <c r="B102" s="254" t="s">
        <v>125</v>
      </c>
      <c r="C102" s="22" t="s">
        <v>67</v>
      </c>
      <c r="D102" s="122">
        <v>356</v>
      </c>
      <c r="E102" s="122">
        <v>426</v>
      </c>
      <c r="F102" s="122">
        <v>369</v>
      </c>
      <c r="G102" s="122">
        <v>403</v>
      </c>
      <c r="H102" s="122">
        <v>394</v>
      </c>
      <c r="I102" s="122">
        <v>265</v>
      </c>
      <c r="J102" s="122">
        <v>737</v>
      </c>
      <c r="K102" s="122">
        <v>317</v>
      </c>
      <c r="L102" s="122">
        <v>492</v>
      </c>
      <c r="M102" s="122">
        <v>99</v>
      </c>
      <c r="N102" s="122">
        <v>70</v>
      </c>
      <c r="O102" s="122">
        <v>95</v>
      </c>
      <c r="P102" s="122">
        <v>39</v>
      </c>
      <c r="Q102" s="122">
        <v>64</v>
      </c>
      <c r="R102" s="122">
        <v>142</v>
      </c>
      <c r="S102" s="122">
        <v>69</v>
      </c>
      <c r="T102" s="122">
        <v>71</v>
      </c>
      <c r="U102" s="122">
        <v>41</v>
      </c>
      <c r="V102" s="122">
        <v>111</v>
      </c>
      <c r="W102" s="122">
        <v>83</v>
      </c>
      <c r="X102" s="122">
        <v>57</v>
      </c>
      <c r="Y102" s="122">
        <v>81</v>
      </c>
      <c r="Z102" s="122">
        <v>108</v>
      </c>
      <c r="AA102" s="122">
        <v>124</v>
      </c>
      <c r="AB102" s="122">
        <v>636</v>
      </c>
      <c r="AC102" s="122">
        <v>297</v>
      </c>
      <c r="AD102" s="122">
        <v>339</v>
      </c>
      <c r="AE102" s="122">
        <v>210</v>
      </c>
      <c r="AF102" s="122">
        <v>256</v>
      </c>
    </row>
    <row r="103" spans="1:32" ht="49.5" customHeight="1" x14ac:dyDescent="0.3">
      <c r="A103" s="242"/>
      <c r="B103" s="254"/>
      <c r="C103" s="22" t="s">
        <v>68</v>
      </c>
      <c r="D103" s="120">
        <v>423</v>
      </c>
      <c r="E103" s="120">
        <v>468</v>
      </c>
      <c r="F103" s="120">
        <v>404</v>
      </c>
      <c r="G103" s="120">
        <v>445</v>
      </c>
      <c r="H103" s="120">
        <v>433</v>
      </c>
      <c r="I103" s="120">
        <v>303</v>
      </c>
      <c r="J103" s="120">
        <v>815</v>
      </c>
      <c r="K103" s="120">
        <v>397</v>
      </c>
      <c r="L103" s="120">
        <v>573</v>
      </c>
      <c r="M103" s="120">
        <v>105</v>
      </c>
      <c r="N103" s="120">
        <v>76</v>
      </c>
      <c r="O103" s="120">
        <v>99</v>
      </c>
      <c r="P103" s="120">
        <v>43</v>
      </c>
      <c r="Q103" s="120">
        <v>65</v>
      </c>
      <c r="R103" s="120">
        <v>147</v>
      </c>
      <c r="S103" s="120">
        <v>69</v>
      </c>
      <c r="T103" s="120">
        <v>74</v>
      </c>
      <c r="U103" s="120">
        <v>41</v>
      </c>
      <c r="V103" s="120">
        <v>124</v>
      </c>
      <c r="W103" s="120">
        <v>84</v>
      </c>
      <c r="X103" s="120">
        <v>61</v>
      </c>
      <c r="Y103" s="120">
        <v>85</v>
      </c>
      <c r="Z103" s="120">
        <v>117</v>
      </c>
      <c r="AA103" s="120">
        <v>126</v>
      </c>
      <c r="AB103" s="120">
        <v>641</v>
      </c>
      <c r="AC103" s="120">
        <v>299</v>
      </c>
      <c r="AD103" s="120">
        <v>342</v>
      </c>
      <c r="AE103" s="120">
        <v>215</v>
      </c>
      <c r="AF103" s="120">
        <v>258</v>
      </c>
    </row>
    <row r="104" spans="1:32" ht="23.25" hidden="1" customHeight="1" x14ac:dyDescent="0.3">
      <c r="A104" s="242"/>
      <c r="B104" s="274" t="s">
        <v>126</v>
      </c>
      <c r="C104" s="274"/>
      <c r="D104" s="22">
        <v>97.6</v>
      </c>
      <c r="E104" s="22">
        <v>98.6</v>
      </c>
      <c r="F104" s="22">
        <v>99.6</v>
      </c>
      <c r="G104" s="22">
        <v>100.6</v>
      </c>
      <c r="H104" s="22">
        <v>101.6</v>
      </c>
      <c r="I104" s="22">
        <v>102.6</v>
      </c>
      <c r="J104" s="22">
        <v>103.6</v>
      </c>
      <c r="K104" s="22">
        <v>104.6</v>
      </c>
      <c r="L104" s="22">
        <v>105.6</v>
      </c>
      <c r="M104" s="22">
        <v>106.6</v>
      </c>
      <c r="N104" s="22">
        <v>107.6</v>
      </c>
      <c r="O104" s="22">
        <v>108.6</v>
      </c>
      <c r="P104" s="22">
        <v>109.6</v>
      </c>
      <c r="Q104" s="22">
        <v>110.6</v>
      </c>
      <c r="R104" s="22">
        <v>111.6</v>
      </c>
      <c r="S104" s="22">
        <v>112.6</v>
      </c>
      <c r="T104" s="22">
        <v>113.6</v>
      </c>
      <c r="U104" s="22">
        <v>114.6</v>
      </c>
      <c r="V104" s="22">
        <v>115.6</v>
      </c>
      <c r="W104" s="22">
        <v>116.6</v>
      </c>
      <c r="X104" s="22">
        <v>117.6</v>
      </c>
      <c r="Y104" s="22">
        <v>118.6</v>
      </c>
      <c r="Z104" s="22">
        <v>119.6</v>
      </c>
      <c r="AA104" s="22">
        <v>120.6</v>
      </c>
      <c r="AB104" s="22">
        <v>121.6</v>
      </c>
      <c r="AC104" s="22">
        <v>122.6</v>
      </c>
      <c r="AD104" s="22">
        <v>123.6</v>
      </c>
      <c r="AE104" s="22">
        <v>124.6</v>
      </c>
      <c r="AF104" s="22">
        <v>125.6</v>
      </c>
    </row>
    <row r="105" spans="1:32" s="28" customFormat="1" ht="21" hidden="1" customHeight="1" x14ac:dyDescent="0.3">
      <c r="A105" s="243"/>
      <c r="B105" s="230" t="s">
        <v>55</v>
      </c>
      <c r="C105" s="230"/>
      <c r="D105" s="26">
        <f t="shared" ref="D105:AF105" si="47">D101-D104</f>
        <v>-13.599999999999994</v>
      </c>
      <c r="E105" s="26">
        <f t="shared" si="47"/>
        <v>-7.5999999999999943</v>
      </c>
      <c r="F105" s="26">
        <f t="shared" si="47"/>
        <v>-8.5999999999999943</v>
      </c>
      <c r="G105" s="26">
        <f t="shared" si="47"/>
        <v>-9.5999999999999943</v>
      </c>
      <c r="H105" s="26">
        <f t="shared" si="47"/>
        <v>-10.599999999999994</v>
      </c>
      <c r="I105" s="26">
        <f t="shared" si="47"/>
        <v>-15.599999999999994</v>
      </c>
      <c r="J105" s="26">
        <f t="shared" si="47"/>
        <v>-13.599999999999994</v>
      </c>
      <c r="K105" s="26">
        <f t="shared" si="47"/>
        <v>-24.599999999999994</v>
      </c>
      <c r="L105" s="26">
        <f t="shared" si="47"/>
        <v>-19.599999999999994</v>
      </c>
      <c r="M105" s="26">
        <f t="shared" si="47"/>
        <v>-12.599999999999994</v>
      </c>
      <c r="N105" s="26">
        <f t="shared" si="47"/>
        <v>-15.599999999999994</v>
      </c>
      <c r="O105" s="26">
        <f t="shared" si="47"/>
        <v>-12.599999999999994</v>
      </c>
      <c r="P105" s="26">
        <f t="shared" si="47"/>
        <v>-18.599999999999994</v>
      </c>
      <c r="Q105" s="26">
        <f t="shared" si="47"/>
        <v>-12.599999999999994</v>
      </c>
      <c r="R105" s="26">
        <f t="shared" si="47"/>
        <v>-14.599999999999994</v>
      </c>
      <c r="S105" s="26">
        <f t="shared" si="47"/>
        <v>-12.599999999999994</v>
      </c>
      <c r="T105" s="26">
        <f t="shared" si="47"/>
        <v>-17.599999999999994</v>
      </c>
      <c r="U105" s="26">
        <f t="shared" si="47"/>
        <v>-14.599999999999994</v>
      </c>
      <c r="V105" s="26">
        <f t="shared" si="47"/>
        <v>-26.599999999999994</v>
      </c>
      <c r="W105" s="26">
        <f t="shared" si="47"/>
        <v>-17.599999999999994</v>
      </c>
      <c r="X105" s="26">
        <f t="shared" si="47"/>
        <v>-24.599999999999994</v>
      </c>
      <c r="Y105" s="26">
        <f t="shared" si="47"/>
        <v>-23.599999999999994</v>
      </c>
      <c r="Z105" s="26">
        <f t="shared" si="47"/>
        <v>-27.599999999999994</v>
      </c>
      <c r="AA105" s="26">
        <f t="shared" si="47"/>
        <v>-22.599999999999994</v>
      </c>
      <c r="AB105" s="26">
        <f t="shared" si="47"/>
        <v>-22.599999999999994</v>
      </c>
      <c r="AC105" s="26">
        <f t="shared" si="47"/>
        <v>-23.599999999999994</v>
      </c>
      <c r="AD105" s="26">
        <f t="shared" si="47"/>
        <v>-24.599999999999994</v>
      </c>
      <c r="AE105" s="26">
        <f t="shared" si="47"/>
        <v>-26.599999999999994</v>
      </c>
      <c r="AF105" s="26">
        <f t="shared" si="47"/>
        <v>-26.599999999999994</v>
      </c>
    </row>
    <row r="106" spans="1:32" s="20" customFormat="1" ht="33.75" customHeight="1" x14ac:dyDescent="0.3">
      <c r="A106" s="241" t="s">
        <v>127</v>
      </c>
      <c r="B106" s="248" t="s">
        <v>128</v>
      </c>
      <c r="C106" s="248"/>
      <c r="D106" s="45">
        <f>D107</f>
        <v>90</v>
      </c>
      <c r="E106" s="45">
        <f t="shared" ref="E106:AF106" si="48">E107</f>
        <v>93</v>
      </c>
      <c r="F106" s="45">
        <f t="shared" si="48"/>
        <v>94</v>
      </c>
      <c r="G106" s="45">
        <f t="shared" si="48"/>
        <v>90</v>
      </c>
      <c r="H106" s="45">
        <f t="shared" si="48"/>
        <v>94</v>
      </c>
      <c r="I106" s="45">
        <f t="shared" si="48"/>
        <v>95</v>
      </c>
      <c r="J106" s="45">
        <f t="shared" si="48"/>
        <v>92</v>
      </c>
      <c r="K106" s="45">
        <f t="shared" si="48"/>
        <v>86</v>
      </c>
      <c r="L106" s="45">
        <f t="shared" si="48"/>
        <v>88</v>
      </c>
      <c r="M106" s="45">
        <f t="shared" si="48"/>
        <v>99</v>
      </c>
      <c r="N106" s="45">
        <f t="shared" si="48"/>
        <v>100</v>
      </c>
      <c r="O106" s="45">
        <f t="shared" si="48"/>
        <v>99</v>
      </c>
      <c r="P106" s="45">
        <f t="shared" si="48"/>
        <v>95</v>
      </c>
      <c r="Q106" s="45">
        <f t="shared" si="48"/>
        <v>100</v>
      </c>
      <c r="R106" s="45">
        <f t="shared" si="48"/>
        <v>98</v>
      </c>
      <c r="S106" s="45">
        <f t="shared" si="48"/>
        <v>100</v>
      </c>
      <c r="T106" s="45">
        <f t="shared" si="48"/>
        <v>96</v>
      </c>
      <c r="U106" s="45">
        <f t="shared" si="48"/>
        <v>98</v>
      </c>
      <c r="V106" s="45">
        <f t="shared" si="48"/>
        <v>94</v>
      </c>
      <c r="W106" s="45">
        <f t="shared" si="48"/>
        <v>95</v>
      </c>
      <c r="X106" s="45">
        <f t="shared" si="48"/>
        <v>97</v>
      </c>
      <c r="Y106" s="45">
        <f t="shared" si="48"/>
        <v>98</v>
      </c>
      <c r="Z106" s="45">
        <f t="shared" si="48"/>
        <v>94</v>
      </c>
      <c r="AA106" s="45">
        <f t="shared" si="48"/>
        <v>97</v>
      </c>
      <c r="AB106" s="45">
        <f t="shared" si="48"/>
        <v>99</v>
      </c>
      <c r="AC106" s="45">
        <f t="shared" si="48"/>
        <v>97</v>
      </c>
      <c r="AD106" s="45">
        <f t="shared" si="48"/>
        <v>95</v>
      </c>
      <c r="AE106" s="45">
        <f t="shared" si="48"/>
        <v>95</v>
      </c>
      <c r="AF106" s="45">
        <f t="shared" si="48"/>
        <v>96</v>
      </c>
    </row>
    <row r="107" spans="1:32" s="20" customFormat="1" ht="59.25" customHeight="1" x14ac:dyDescent="0.3">
      <c r="A107" s="242"/>
      <c r="B107" s="248" t="s">
        <v>129</v>
      </c>
      <c r="C107" s="248"/>
      <c r="D107" s="21">
        <f>ROUND(D108/D109*100,0)</f>
        <v>90</v>
      </c>
      <c r="E107" s="21">
        <f t="shared" ref="E107:AF107" si="49">ROUND(E108/E109*100,0)</f>
        <v>93</v>
      </c>
      <c r="F107" s="21">
        <v>94</v>
      </c>
      <c r="G107" s="21">
        <f t="shared" si="49"/>
        <v>90</v>
      </c>
      <c r="H107" s="21">
        <f t="shared" si="49"/>
        <v>94</v>
      </c>
      <c r="I107" s="21">
        <f t="shared" si="49"/>
        <v>95</v>
      </c>
      <c r="J107" s="21">
        <f t="shared" si="49"/>
        <v>92</v>
      </c>
      <c r="K107" s="21">
        <f t="shared" si="49"/>
        <v>86</v>
      </c>
      <c r="L107" s="21">
        <f t="shared" si="49"/>
        <v>88</v>
      </c>
      <c r="M107" s="21">
        <f t="shared" si="49"/>
        <v>99</v>
      </c>
      <c r="N107" s="21">
        <f t="shared" si="49"/>
        <v>100</v>
      </c>
      <c r="O107" s="21">
        <f t="shared" si="49"/>
        <v>99</v>
      </c>
      <c r="P107" s="21">
        <f t="shared" si="49"/>
        <v>95</v>
      </c>
      <c r="Q107" s="21">
        <f t="shared" si="49"/>
        <v>100</v>
      </c>
      <c r="R107" s="21">
        <f t="shared" si="49"/>
        <v>98</v>
      </c>
      <c r="S107" s="21">
        <f t="shared" si="49"/>
        <v>100</v>
      </c>
      <c r="T107" s="21">
        <f t="shared" si="49"/>
        <v>96</v>
      </c>
      <c r="U107" s="21">
        <f t="shared" si="49"/>
        <v>98</v>
      </c>
      <c r="V107" s="21">
        <f t="shared" si="49"/>
        <v>94</v>
      </c>
      <c r="W107" s="21">
        <f t="shared" si="49"/>
        <v>95</v>
      </c>
      <c r="X107" s="21">
        <f t="shared" si="49"/>
        <v>97</v>
      </c>
      <c r="Y107" s="21">
        <f t="shared" si="49"/>
        <v>98</v>
      </c>
      <c r="Z107" s="21">
        <f t="shared" si="49"/>
        <v>94</v>
      </c>
      <c r="AA107" s="21">
        <f t="shared" si="49"/>
        <v>97</v>
      </c>
      <c r="AB107" s="21">
        <f t="shared" si="49"/>
        <v>99</v>
      </c>
      <c r="AC107" s="21">
        <f t="shared" si="49"/>
        <v>97</v>
      </c>
      <c r="AD107" s="21">
        <f t="shared" si="49"/>
        <v>95</v>
      </c>
      <c r="AE107" s="21">
        <f t="shared" si="49"/>
        <v>95</v>
      </c>
      <c r="AF107" s="21">
        <f t="shared" si="49"/>
        <v>96</v>
      </c>
    </row>
    <row r="108" spans="1:32" ht="38.25" customHeight="1" x14ac:dyDescent="0.3">
      <c r="A108" s="242"/>
      <c r="B108" s="228" t="s">
        <v>130</v>
      </c>
      <c r="C108" s="22" t="s">
        <v>67</v>
      </c>
      <c r="D108" s="122">
        <v>381</v>
      </c>
      <c r="E108" s="122">
        <v>436</v>
      </c>
      <c r="F108" s="122">
        <v>382</v>
      </c>
      <c r="G108" s="122">
        <v>399</v>
      </c>
      <c r="H108" s="122">
        <v>409</v>
      </c>
      <c r="I108" s="122">
        <v>289</v>
      </c>
      <c r="J108" s="122">
        <v>751</v>
      </c>
      <c r="K108" s="122">
        <v>342</v>
      </c>
      <c r="L108" s="122">
        <v>505</v>
      </c>
      <c r="M108" s="122">
        <v>104</v>
      </c>
      <c r="N108" s="122">
        <v>76</v>
      </c>
      <c r="O108" s="122">
        <v>98</v>
      </c>
      <c r="P108" s="122">
        <v>41</v>
      </c>
      <c r="Q108" s="122">
        <v>65</v>
      </c>
      <c r="R108" s="122">
        <v>144</v>
      </c>
      <c r="S108" s="122">
        <v>69</v>
      </c>
      <c r="T108" s="122">
        <v>71</v>
      </c>
      <c r="U108" s="122">
        <v>40</v>
      </c>
      <c r="V108" s="122">
        <v>117</v>
      </c>
      <c r="W108" s="122">
        <v>80</v>
      </c>
      <c r="X108" s="122">
        <v>59</v>
      </c>
      <c r="Y108" s="122">
        <v>83</v>
      </c>
      <c r="Z108" s="122">
        <v>110</v>
      </c>
      <c r="AA108" s="122">
        <v>122</v>
      </c>
      <c r="AB108" s="122">
        <v>633</v>
      </c>
      <c r="AC108" s="122">
        <v>291</v>
      </c>
      <c r="AD108" s="122">
        <v>325</v>
      </c>
      <c r="AE108" s="122">
        <v>205</v>
      </c>
      <c r="AF108" s="122">
        <v>248</v>
      </c>
    </row>
    <row r="109" spans="1:32" ht="42" customHeight="1" x14ac:dyDescent="0.3">
      <c r="A109" s="242"/>
      <c r="B109" s="228"/>
      <c r="C109" s="22" t="s">
        <v>68</v>
      </c>
      <c r="D109" s="120">
        <v>423</v>
      </c>
      <c r="E109" s="120">
        <v>468</v>
      </c>
      <c r="F109" s="120">
        <v>404</v>
      </c>
      <c r="G109" s="120">
        <v>445</v>
      </c>
      <c r="H109" s="120">
        <v>433</v>
      </c>
      <c r="I109" s="120">
        <v>303</v>
      </c>
      <c r="J109" s="120">
        <v>815</v>
      </c>
      <c r="K109" s="120">
        <v>397</v>
      </c>
      <c r="L109" s="120">
        <v>573</v>
      </c>
      <c r="M109" s="120">
        <v>105</v>
      </c>
      <c r="N109" s="120">
        <v>76</v>
      </c>
      <c r="O109" s="120">
        <v>99</v>
      </c>
      <c r="P109" s="120">
        <v>43</v>
      </c>
      <c r="Q109" s="120">
        <v>65</v>
      </c>
      <c r="R109" s="120">
        <v>147</v>
      </c>
      <c r="S109" s="120">
        <v>69</v>
      </c>
      <c r="T109" s="120">
        <v>74</v>
      </c>
      <c r="U109" s="120">
        <v>41</v>
      </c>
      <c r="V109" s="120">
        <v>124</v>
      </c>
      <c r="W109" s="120">
        <v>84</v>
      </c>
      <c r="X109" s="120">
        <v>61</v>
      </c>
      <c r="Y109" s="120">
        <v>85</v>
      </c>
      <c r="Z109" s="120">
        <v>117</v>
      </c>
      <c r="AA109" s="120">
        <v>126</v>
      </c>
      <c r="AB109" s="120">
        <v>641</v>
      </c>
      <c r="AC109" s="120">
        <v>299</v>
      </c>
      <c r="AD109" s="120">
        <v>342</v>
      </c>
      <c r="AE109" s="120">
        <v>215</v>
      </c>
      <c r="AF109" s="120">
        <v>258</v>
      </c>
    </row>
    <row r="110" spans="1:32" s="25" customFormat="1" ht="31.5" hidden="1" customHeight="1" x14ac:dyDescent="0.3">
      <c r="A110" s="242"/>
      <c r="B110" s="229" t="s">
        <v>131</v>
      </c>
      <c r="C110" s="229"/>
      <c r="D110" s="24">
        <v>97.2</v>
      </c>
      <c r="E110" s="24">
        <v>98.2</v>
      </c>
      <c r="F110" s="24">
        <v>99.2</v>
      </c>
      <c r="G110" s="24">
        <v>100.2</v>
      </c>
      <c r="H110" s="24">
        <v>101.2</v>
      </c>
      <c r="I110" s="24">
        <v>102.2</v>
      </c>
      <c r="J110" s="24">
        <v>103.2</v>
      </c>
      <c r="K110" s="24">
        <v>104.2</v>
      </c>
      <c r="L110" s="24">
        <v>105.2</v>
      </c>
      <c r="M110" s="24">
        <v>106.2</v>
      </c>
      <c r="N110" s="24">
        <v>107.2</v>
      </c>
      <c r="O110" s="24">
        <v>108.2</v>
      </c>
      <c r="P110" s="24">
        <v>109.2</v>
      </c>
      <c r="Q110" s="24">
        <v>110.2</v>
      </c>
      <c r="R110" s="24">
        <v>111.2</v>
      </c>
      <c r="S110" s="24">
        <v>112.2</v>
      </c>
      <c r="T110" s="24">
        <v>113.2</v>
      </c>
      <c r="U110" s="24">
        <v>114.2</v>
      </c>
      <c r="V110" s="24">
        <v>115.2</v>
      </c>
      <c r="W110" s="24">
        <v>116.2</v>
      </c>
      <c r="X110" s="24">
        <v>117.2</v>
      </c>
      <c r="Y110" s="24">
        <v>118.2</v>
      </c>
      <c r="Z110" s="24">
        <v>119.2</v>
      </c>
      <c r="AA110" s="24">
        <v>120.2</v>
      </c>
      <c r="AB110" s="24">
        <v>121.2</v>
      </c>
      <c r="AC110" s="24">
        <v>122.2</v>
      </c>
      <c r="AD110" s="24">
        <v>123.2</v>
      </c>
      <c r="AE110" s="24">
        <v>124.2</v>
      </c>
      <c r="AF110" s="24">
        <v>125.2</v>
      </c>
    </row>
    <row r="111" spans="1:32" s="28" customFormat="1" ht="21" hidden="1" customHeight="1" x14ac:dyDescent="0.3">
      <c r="A111" s="243"/>
      <c r="B111" s="230" t="s">
        <v>55</v>
      </c>
      <c r="C111" s="230"/>
      <c r="D111" s="26">
        <f t="shared" ref="D111:AF111" si="50">D107-D110</f>
        <v>-7.2000000000000028</v>
      </c>
      <c r="E111" s="26">
        <f t="shared" si="50"/>
        <v>-5.2000000000000028</v>
      </c>
      <c r="F111" s="26">
        <f t="shared" si="50"/>
        <v>-5.2000000000000028</v>
      </c>
      <c r="G111" s="26">
        <f t="shared" si="50"/>
        <v>-10.200000000000003</v>
      </c>
      <c r="H111" s="26">
        <f t="shared" si="50"/>
        <v>-7.2000000000000028</v>
      </c>
      <c r="I111" s="26">
        <f t="shared" si="50"/>
        <v>-7.2000000000000028</v>
      </c>
      <c r="J111" s="26">
        <f t="shared" si="50"/>
        <v>-11.200000000000003</v>
      </c>
      <c r="K111" s="26">
        <f t="shared" si="50"/>
        <v>-18.200000000000003</v>
      </c>
      <c r="L111" s="26">
        <f t="shared" si="50"/>
        <v>-17.200000000000003</v>
      </c>
      <c r="M111" s="26">
        <f t="shared" si="50"/>
        <v>-7.2000000000000028</v>
      </c>
      <c r="N111" s="26">
        <f t="shared" si="50"/>
        <v>-7.2000000000000028</v>
      </c>
      <c r="O111" s="26">
        <f t="shared" si="50"/>
        <v>-9.2000000000000028</v>
      </c>
      <c r="P111" s="26">
        <f t="shared" si="50"/>
        <v>-14.200000000000003</v>
      </c>
      <c r="Q111" s="26">
        <f t="shared" si="50"/>
        <v>-10.200000000000003</v>
      </c>
      <c r="R111" s="26">
        <f t="shared" si="50"/>
        <v>-13.200000000000003</v>
      </c>
      <c r="S111" s="26">
        <f t="shared" si="50"/>
        <v>-12.200000000000003</v>
      </c>
      <c r="T111" s="26">
        <f t="shared" si="50"/>
        <v>-17.200000000000003</v>
      </c>
      <c r="U111" s="26">
        <f t="shared" si="50"/>
        <v>-16.200000000000003</v>
      </c>
      <c r="V111" s="26">
        <f t="shared" si="50"/>
        <v>-21.200000000000003</v>
      </c>
      <c r="W111" s="26">
        <f t="shared" si="50"/>
        <v>-21.200000000000003</v>
      </c>
      <c r="X111" s="26">
        <f t="shared" si="50"/>
        <v>-20.200000000000003</v>
      </c>
      <c r="Y111" s="26">
        <f t="shared" si="50"/>
        <v>-20.200000000000003</v>
      </c>
      <c r="Z111" s="26">
        <f t="shared" si="50"/>
        <v>-25.200000000000003</v>
      </c>
      <c r="AA111" s="26">
        <f t="shared" si="50"/>
        <v>-23.200000000000003</v>
      </c>
      <c r="AB111" s="26">
        <f t="shared" si="50"/>
        <v>-22.200000000000003</v>
      </c>
      <c r="AC111" s="26">
        <f t="shared" si="50"/>
        <v>-25.200000000000003</v>
      </c>
      <c r="AD111" s="26">
        <f t="shared" si="50"/>
        <v>-28.200000000000003</v>
      </c>
      <c r="AE111" s="26">
        <f t="shared" si="50"/>
        <v>-29.200000000000003</v>
      </c>
      <c r="AF111" s="26">
        <f t="shared" si="50"/>
        <v>-29.200000000000003</v>
      </c>
    </row>
    <row r="112" spans="1:32" s="20" customFormat="1" ht="35.1" customHeight="1" x14ac:dyDescent="0.3">
      <c r="A112" s="241" t="s">
        <v>132</v>
      </c>
      <c r="B112" s="248" t="s">
        <v>133</v>
      </c>
      <c r="C112" s="248"/>
      <c r="D112" s="45">
        <f>D113</f>
        <v>87</v>
      </c>
      <c r="E112" s="45">
        <f t="shared" ref="E112:AF112" si="51">E113</f>
        <v>92</v>
      </c>
      <c r="F112" s="45">
        <f t="shared" si="51"/>
        <v>92</v>
      </c>
      <c r="G112" s="45">
        <f t="shared" si="51"/>
        <v>93</v>
      </c>
      <c r="H112" s="45">
        <f t="shared" si="51"/>
        <v>95</v>
      </c>
      <c r="I112" s="45">
        <f t="shared" si="51"/>
        <v>92</v>
      </c>
      <c r="J112" s="45">
        <f t="shared" si="51"/>
        <v>92</v>
      </c>
      <c r="K112" s="45">
        <f t="shared" si="51"/>
        <v>85</v>
      </c>
      <c r="L112" s="45">
        <f t="shared" si="51"/>
        <v>87</v>
      </c>
      <c r="M112" s="45">
        <f t="shared" si="51"/>
        <v>98</v>
      </c>
      <c r="N112" s="45">
        <f t="shared" si="51"/>
        <v>99</v>
      </c>
      <c r="O112" s="45">
        <f t="shared" si="51"/>
        <v>99</v>
      </c>
      <c r="P112" s="45">
        <f t="shared" si="51"/>
        <v>91</v>
      </c>
      <c r="Q112" s="45">
        <f t="shared" si="51"/>
        <v>100</v>
      </c>
      <c r="R112" s="45">
        <f t="shared" si="51"/>
        <v>99</v>
      </c>
      <c r="S112" s="45">
        <f t="shared" si="51"/>
        <v>100</v>
      </c>
      <c r="T112" s="45">
        <f t="shared" si="51"/>
        <v>99</v>
      </c>
      <c r="U112" s="45">
        <f t="shared" si="51"/>
        <v>100</v>
      </c>
      <c r="V112" s="45">
        <f t="shared" si="51"/>
        <v>97</v>
      </c>
      <c r="W112" s="45">
        <f t="shared" si="51"/>
        <v>98</v>
      </c>
      <c r="X112" s="45">
        <f t="shared" si="51"/>
        <v>98</v>
      </c>
      <c r="Y112" s="45">
        <f t="shared" si="51"/>
        <v>99</v>
      </c>
      <c r="Z112" s="45">
        <f t="shared" si="51"/>
        <v>94</v>
      </c>
      <c r="AA112" s="45">
        <f t="shared" si="51"/>
        <v>98</v>
      </c>
      <c r="AB112" s="45">
        <f t="shared" si="51"/>
        <v>99</v>
      </c>
      <c r="AC112" s="45">
        <f t="shared" si="51"/>
        <v>99</v>
      </c>
      <c r="AD112" s="45">
        <f t="shared" si="51"/>
        <v>99</v>
      </c>
      <c r="AE112" s="45">
        <f t="shared" si="51"/>
        <v>98</v>
      </c>
      <c r="AF112" s="45">
        <f t="shared" si="51"/>
        <v>98</v>
      </c>
    </row>
    <row r="113" spans="1:32" s="20" customFormat="1" ht="35.1" customHeight="1" x14ac:dyDescent="0.3">
      <c r="A113" s="242"/>
      <c r="B113" s="248" t="s">
        <v>134</v>
      </c>
      <c r="C113" s="248"/>
      <c r="D113" s="21">
        <f>ROUND(D114/D115*100,0)</f>
        <v>87</v>
      </c>
      <c r="E113" s="21">
        <f t="shared" ref="E113:AF113" si="52">ROUND(E114/E115*100,0)</f>
        <v>92</v>
      </c>
      <c r="F113" s="21">
        <f t="shared" si="52"/>
        <v>92</v>
      </c>
      <c r="G113" s="21">
        <f t="shared" si="52"/>
        <v>93</v>
      </c>
      <c r="H113" s="21">
        <f t="shared" si="52"/>
        <v>95</v>
      </c>
      <c r="I113" s="21">
        <f t="shared" si="52"/>
        <v>92</v>
      </c>
      <c r="J113" s="21">
        <f t="shared" si="52"/>
        <v>92</v>
      </c>
      <c r="K113" s="21">
        <f t="shared" si="52"/>
        <v>85</v>
      </c>
      <c r="L113" s="21">
        <f t="shared" si="52"/>
        <v>87</v>
      </c>
      <c r="M113" s="21">
        <f t="shared" si="52"/>
        <v>98</v>
      </c>
      <c r="N113" s="21">
        <f t="shared" si="52"/>
        <v>99</v>
      </c>
      <c r="O113" s="21">
        <f t="shared" si="52"/>
        <v>99</v>
      </c>
      <c r="P113" s="21">
        <f t="shared" si="52"/>
        <v>91</v>
      </c>
      <c r="Q113" s="21">
        <f t="shared" si="52"/>
        <v>100</v>
      </c>
      <c r="R113" s="21">
        <f t="shared" si="52"/>
        <v>99</v>
      </c>
      <c r="S113" s="21">
        <f t="shared" si="52"/>
        <v>100</v>
      </c>
      <c r="T113" s="21">
        <f t="shared" si="52"/>
        <v>99</v>
      </c>
      <c r="U113" s="21">
        <f t="shared" si="52"/>
        <v>100</v>
      </c>
      <c r="V113" s="21">
        <f t="shared" si="52"/>
        <v>97</v>
      </c>
      <c r="W113" s="21">
        <f t="shared" si="52"/>
        <v>98</v>
      </c>
      <c r="X113" s="21">
        <f t="shared" si="52"/>
        <v>98</v>
      </c>
      <c r="Y113" s="21">
        <f t="shared" si="52"/>
        <v>99</v>
      </c>
      <c r="Z113" s="21">
        <f t="shared" si="52"/>
        <v>94</v>
      </c>
      <c r="AA113" s="21">
        <f t="shared" si="52"/>
        <v>98</v>
      </c>
      <c r="AB113" s="21">
        <v>99</v>
      </c>
      <c r="AC113" s="21">
        <f t="shared" si="52"/>
        <v>99</v>
      </c>
      <c r="AD113" s="21">
        <f t="shared" si="52"/>
        <v>99</v>
      </c>
      <c r="AE113" s="21">
        <f t="shared" si="52"/>
        <v>98</v>
      </c>
      <c r="AF113" s="21">
        <f t="shared" si="52"/>
        <v>98</v>
      </c>
    </row>
    <row r="114" spans="1:32" ht="37.5" customHeight="1" x14ac:dyDescent="0.3">
      <c r="A114" s="242"/>
      <c r="B114" s="260" t="s">
        <v>135</v>
      </c>
      <c r="C114" s="22" t="s">
        <v>67</v>
      </c>
      <c r="D114" s="122">
        <v>367</v>
      </c>
      <c r="E114" s="122">
        <v>429</v>
      </c>
      <c r="F114" s="122">
        <v>372</v>
      </c>
      <c r="G114" s="122">
        <v>415</v>
      </c>
      <c r="H114" s="122">
        <v>410</v>
      </c>
      <c r="I114" s="122">
        <v>280</v>
      </c>
      <c r="J114" s="122">
        <v>753</v>
      </c>
      <c r="K114" s="122">
        <v>339</v>
      </c>
      <c r="L114" s="122">
        <v>496</v>
      </c>
      <c r="M114" s="122">
        <v>103</v>
      </c>
      <c r="N114" s="122">
        <v>75</v>
      </c>
      <c r="O114" s="122">
        <v>98</v>
      </c>
      <c r="P114" s="122">
        <v>39</v>
      </c>
      <c r="Q114" s="122">
        <v>65</v>
      </c>
      <c r="R114" s="122">
        <v>145</v>
      </c>
      <c r="S114" s="122">
        <v>69</v>
      </c>
      <c r="T114" s="122">
        <v>73</v>
      </c>
      <c r="U114" s="122">
        <v>41</v>
      </c>
      <c r="V114" s="122">
        <v>120</v>
      </c>
      <c r="W114" s="122">
        <v>82</v>
      </c>
      <c r="X114" s="122">
        <v>60</v>
      </c>
      <c r="Y114" s="122">
        <v>84</v>
      </c>
      <c r="Z114" s="122">
        <v>110</v>
      </c>
      <c r="AA114" s="122">
        <v>123</v>
      </c>
      <c r="AB114" s="122">
        <v>638</v>
      </c>
      <c r="AC114" s="122">
        <v>297</v>
      </c>
      <c r="AD114" s="122">
        <v>339</v>
      </c>
      <c r="AE114" s="122">
        <v>210</v>
      </c>
      <c r="AF114" s="122">
        <v>254</v>
      </c>
    </row>
    <row r="115" spans="1:32" ht="42.75" customHeight="1" x14ac:dyDescent="0.3">
      <c r="A115" s="242"/>
      <c r="B115" s="262"/>
      <c r="C115" s="22" t="s">
        <v>68</v>
      </c>
      <c r="D115" s="120">
        <v>423</v>
      </c>
      <c r="E115" s="120">
        <v>468</v>
      </c>
      <c r="F115" s="120">
        <v>404</v>
      </c>
      <c r="G115" s="120">
        <v>445</v>
      </c>
      <c r="H115" s="120">
        <v>433</v>
      </c>
      <c r="I115" s="120">
        <v>303</v>
      </c>
      <c r="J115" s="120">
        <v>815</v>
      </c>
      <c r="K115" s="120">
        <v>397</v>
      </c>
      <c r="L115" s="120">
        <v>573</v>
      </c>
      <c r="M115" s="120">
        <v>105</v>
      </c>
      <c r="N115" s="120">
        <v>76</v>
      </c>
      <c r="O115" s="120">
        <v>99</v>
      </c>
      <c r="P115" s="120">
        <v>43</v>
      </c>
      <c r="Q115" s="120">
        <v>65</v>
      </c>
      <c r="R115" s="120">
        <v>147</v>
      </c>
      <c r="S115" s="120">
        <v>69</v>
      </c>
      <c r="T115" s="120">
        <v>74</v>
      </c>
      <c r="U115" s="120">
        <v>41</v>
      </c>
      <c r="V115" s="120">
        <v>124</v>
      </c>
      <c r="W115" s="120">
        <v>84</v>
      </c>
      <c r="X115" s="120">
        <v>61</v>
      </c>
      <c r="Y115" s="120">
        <v>85</v>
      </c>
      <c r="Z115" s="120">
        <v>117</v>
      </c>
      <c r="AA115" s="120">
        <v>126</v>
      </c>
      <c r="AB115" s="120">
        <v>641</v>
      </c>
      <c r="AC115" s="120">
        <v>299</v>
      </c>
      <c r="AD115" s="120">
        <v>342</v>
      </c>
      <c r="AE115" s="120">
        <v>215</v>
      </c>
      <c r="AF115" s="120">
        <v>258</v>
      </c>
    </row>
    <row r="116" spans="1:32" s="25" customFormat="1" ht="22.5" hidden="1" customHeight="1" x14ac:dyDescent="0.3">
      <c r="A116" s="242"/>
      <c r="B116" s="229" t="s">
        <v>136</v>
      </c>
      <c r="C116" s="229"/>
      <c r="D116" s="24">
        <v>97.2</v>
      </c>
      <c r="E116" s="24">
        <v>98.2</v>
      </c>
      <c r="F116" s="24">
        <v>99.2</v>
      </c>
      <c r="G116" s="24">
        <v>100.2</v>
      </c>
      <c r="H116" s="24">
        <v>101.2</v>
      </c>
      <c r="I116" s="24">
        <v>102.2</v>
      </c>
      <c r="J116" s="24">
        <v>103.2</v>
      </c>
      <c r="K116" s="24">
        <v>104.2</v>
      </c>
      <c r="L116" s="24">
        <v>105.2</v>
      </c>
      <c r="M116" s="24">
        <v>106.2</v>
      </c>
      <c r="N116" s="24">
        <v>107.2</v>
      </c>
      <c r="O116" s="24">
        <v>108.2</v>
      </c>
      <c r="P116" s="24">
        <v>109.2</v>
      </c>
      <c r="Q116" s="24">
        <v>110.2</v>
      </c>
      <c r="R116" s="24">
        <v>111.2</v>
      </c>
      <c r="S116" s="24">
        <v>112.2</v>
      </c>
      <c r="T116" s="24">
        <v>113.2</v>
      </c>
      <c r="U116" s="24">
        <v>114.2</v>
      </c>
      <c r="V116" s="24">
        <v>115.2</v>
      </c>
      <c r="W116" s="24">
        <v>116.2</v>
      </c>
      <c r="X116" s="24">
        <v>117.2</v>
      </c>
      <c r="Y116" s="24">
        <v>118.2</v>
      </c>
      <c r="Z116" s="24">
        <v>119.2</v>
      </c>
      <c r="AA116" s="24">
        <v>120.2</v>
      </c>
      <c r="AB116" s="24">
        <v>121.2</v>
      </c>
      <c r="AC116" s="24">
        <v>122.2</v>
      </c>
      <c r="AD116" s="24">
        <v>123.2</v>
      </c>
      <c r="AE116" s="24">
        <v>124.2</v>
      </c>
      <c r="AF116" s="24">
        <v>125.2</v>
      </c>
    </row>
    <row r="117" spans="1:32" s="28" customFormat="1" ht="21" hidden="1" customHeight="1" x14ac:dyDescent="0.3">
      <c r="A117" s="243"/>
      <c r="B117" s="230" t="s">
        <v>55</v>
      </c>
      <c r="C117" s="230"/>
      <c r="D117" s="26">
        <f t="shared" ref="D117:AF117" si="53">D113-D116</f>
        <v>-10.200000000000003</v>
      </c>
      <c r="E117" s="26">
        <f t="shared" si="53"/>
        <v>-6.2000000000000028</v>
      </c>
      <c r="F117" s="26">
        <f t="shared" si="53"/>
        <v>-7.2000000000000028</v>
      </c>
      <c r="G117" s="26">
        <f t="shared" si="53"/>
        <v>-7.2000000000000028</v>
      </c>
      <c r="H117" s="26">
        <f t="shared" si="53"/>
        <v>-6.2000000000000028</v>
      </c>
      <c r="I117" s="26">
        <f t="shared" si="53"/>
        <v>-10.200000000000003</v>
      </c>
      <c r="J117" s="26">
        <f t="shared" si="53"/>
        <v>-11.200000000000003</v>
      </c>
      <c r="K117" s="26">
        <f t="shared" si="53"/>
        <v>-19.200000000000003</v>
      </c>
      <c r="L117" s="26">
        <f t="shared" si="53"/>
        <v>-18.200000000000003</v>
      </c>
      <c r="M117" s="26">
        <f t="shared" si="53"/>
        <v>-8.2000000000000028</v>
      </c>
      <c r="N117" s="26">
        <f t="shared" si="53"/>
        <v>-8.2000000000000028</v>
      </c>
      <c r="O117" s="26">
        <f t="shared" si="53"/>
        <v>-9.2000000000000028</v>
      </c>
      <c r="P117" s="26">
        <f t="shared" si="53"/>
        <v>-18.200000000000003</v>
      </c>
      <c r="Q117" s="26">
        <f t="shared" si="53"/>
        <v>-10.200000000000003</v>
      </c>
      <c r="R117" s="26">
        <f t="shared" si="53"/>
        <v>-12.200000000000003</v>
      </c>
      <c r="S117" s="26">
        <f t="shared" si="53"/>
        <v>-12.200000000000003</v>
      </c>
      <c r="T117" s="26">
        <f t="shared" si="53"/>
        <v>-14.200000000000003</v>
      </c>
      <c r="U117" s="26">
        <f t="shared" si="53"/>
        <v>-14.200000000000003</v>
      </c>
      <c r="V117" s="26">
        <f t="shared" si="53"/>
        <v>-18.200000000000003</v>
      </c>
      <c r="W117" s="26">
        <f t="shared" si="53"/>
        <v>-18.200000000000003</v>
      </c>
      <c r="X117" s="26">
        <f t="shared" si="53"/>
        <v>-19.200000000000003</v>
      </c>
      <c r="Y117" s="26">
        <f t="shared" si="53"/>
        <v>-19.200000000000003</v>
      </c>
      <c r="Z117" s="26">
        <f t="shared" si="53"/>
        <v>-25.200000000000003</v>
      </c>
      <c r="AA117" s="26">
        <f t="shared" si="53"/>
        <v>-22.200000000000003</v>
      </c>
      <c r="AB117" s="26">
        <f t="shared" si="53"/>
        <v>-22.200000000000003</v>
      </c>
      <c r="AC117" s="26">
        <f t="shared" si="53"/>
        <v>-23.200000000000003</v>
      </c>
      <c r="AD117" s="26">
        <f t="shared" si="53"/>
        <v>-24.200000000000003</v>
      </c>
      <c r="AE117" s="26">
        <f t="shared" si="53"/>
        <v>-26.200000000000003</v>
      </c>
      <c r="AF117" s="26">
        <f t="shared" si="53"/>
        <v>-27.200000000000003</v>
      </c>
    </row>
    <row r="118" spans="1:32" s="32" customFormat="1" ht="21" hidden="1" customHeight="1" x14ac:dyDescent="0.3">
      <c r="A118" s="250" t="s">
        <v>137</v>
      </c>
      <c r="B118" s="266" t="s">
        <v>74</v>
      </c>
      <c r="C118" s="266"/>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row>
    <row r="119" spans="1:32" s="34" customFormat="1" ht="35.1" customHeight="1" x14ac:dyDescent="0.3">
      <c r="A119" s="251"/>
      <c r="B119" s="267" t="s">
        <v>76</v>
      </c>
      <c r="C119" s="267"/>
      <c r="D119" s="33">
        <f t="shared" ref="D119:AF119" si="54">D100*0.3+D106*0.2+D112*0.5</f>
        <v>86.7</v>
      </c>
      <c r="E119" s="33">
        <f t="shared" si="54"/>
        <v>91.9</v>
      </c>
      <c r="F119" s="33">
        <f t="shared" si="54"/>
        <v>92.1</v>
      </c>
      <c r="G119" s="33">
        <f t="shared" si="54"/>
        <v>91.8</v>
      </c>
      <c r="H119" s="33">
        <f t="shared" si="54"/>
        <v>93.6</v>
      </c>
      <c r="I119" s="33">
        <f t="shared" si="54"/>
        <v>91.1</v>
      </c>
      <c r="J119" s="33">
        <f t="shared" si="54"/>
        <v>91.4</v>
      </c>
      <c r="K119" s="33">
        <f t="shared" si="54"/>
        <v>83.7</v>
      </c>
      <c r="L119" s="33">
        <f t="shared" si="54"/>
        <v>86.9</v>
      </c>
      <c r="M119" s="33">
        <f t="shared" si="54"/>
        <v>97</v>
      </c>
      <c r="N119" s="33">
        <f t="shared" si="54"/>
        <v>97.1</v>
      </c>
      <c r="O119" s="33">
        <f t="shared" si="54"/>
        <v>98.1</v>
      </c>
      <c r="P119" s="33">
        <f t="shared" si="54"/>
        <v>91.8</v>
      </c>
      <c r="Q119" s="33">
        <f t="shared" si="54"/>
        <v>99.4</v>
      </c>
      <c r="R119" s="33">
        <f t="shared" si="54"/>
        <v>98.2</v>
      </c>
      <c r="S119" s="33">
        <f t="shared" si="54"/>
        <v>100</v>
      </c>
      <c r="T119" s="33">
        <f t="shared" si="54"/>
        <v>97.5</v>
      </c>
      <c r="U119" s="33">
        <f t="shared" si="54"/>
        <v>99.6</v>
      </c>
      <c r="V119" s="33">
        <f t="shared" si="54"/>
        <v>94</v>
      </c>
      <c r="W119" s="33">
        <f t="shared" si="54"/>
        <v>97.7</v>
      </c>
      <c r="X119" s="33">
        <f t="shared" si="54"/>
        <v>96.3</v>
      </c>
      <c r="Y119" s="33">
        <f t="shared" si="54"/>
        <v>97.6</v>
      </c>
      <c r="Z119" s="33">
        <f t="shared" si="54"/>
        <v>93.4</v>
      </c>
      <c r="AA119" s="33">
        <f t="shared" si="54"/>
        <v>97.8</v>
      </c>
      <c r="AB119" s="33">
        <f t="shared" si="54"/>
        <v>99</v>
      </c>
      <c r="AC119" s="33">
        <f t="shared" si="54"/>
        <v>98.6</v>
      </c>
      <c r="AD119" s="33">
        <f t="shared" si="54"/>
        <v>98.2</v>
      </c>
      <c r="AE119" s="33">
        <f t="shared" si="54"/>
        <v>97.4</v>
      </c>
      <c r="AF119" s="33">
        <f t="shared" si="54"/>
        <v>97.9</v>
      </c>
    </row>
    <row r="120" spans="1:32" s="28" customFormat="1" ht="21" hidden="1" customHeight="1" x14ac:dyDescent="0.3">
      <c r="A120" s="251"/>
      <c r="B120" s="230" t="s">
        <v>55</v>
      </c>
      <c r="C120" s="230"/>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row>
    <row r="121" spans="1:32" s="25" customFormat="1" ht="21" hidden="1" customHeight="1" x14ac:dyDescent="0.3">
      <c r="A121" s="251"/>
      <c r="B121" s="268" t="s">
        <v>138</v>
      </c>
      <c r="C121" s="268"/>
      <c r="D121" s="24">
        <v>97.28</v>
      </c>
      <c r="E121" s="24">
        <v>98.28</v>
      </c>
      <c r="F121" s="24">
        <v>99.28</v>
      </c>
      <c r="G121" s="24">
        <v>100.28</v>
      </c>
      <c r="H121" s="24">
        <v>101.28</v>
      </c>
      <c r="I121" s="24">
        <v>102.28</v>
      </c>
      <c r="J121" s="24">
        <v>103.28</v>
      </c>
      <c r="K121" s="24">
        <v>104.28</v>
      </c>
      <c r="L121" s="24">
        <v>105.28</v>
      </c>
      <c r="M121" s="24">
        <v>106.28</v>
      </c>
      <c r="N121" s="24">
        <v>107.28</v>
      </c>
      <c r="O121" s="24">
        <v>108.28</v>
      </c>
      <c r="P121" s="24">
        <v>109.28</v>
      </c>
      <c r="Q121" s="24">
        <v>110.28</v>
      </c>
      <c r="R121" s="24">
        <v>111.28</v>
      </c>
      <c r="S121" s="24">
        <v>112.28</v>
      </c>
      <c r="T121" s="24">
        <v>113.28</v>
      </c>
      <c r="U121" s="24">
        <v>114.28</v>
      </c>
      <c r="V121" s="24">
        <v>115.28</v>
      </c>
      <c r="W121" s="24">
        <v>116.28</v>
      </c>
      <c r="X121" s="24">
        <v>117.28</v>
      </c>
      <c r="Y121" s="24">
        <v>118.28</v>
      </c>
      <c r="Z121" s="24">
        <v>119.28</v>
      </c>
      <c r="AA121" s="24">
        <v>120.28</v>
      </c>
      <c r="AB121" s="24">
        <v>121.28</v>
      </c>
      <c r="AC121" s="24">
        <v>122.28</v>
      </c>
      <c r="AD121" s="24">
        <v>123.28</v>
      </c>
      <c r="AE121" s="24">
        <v>124.28</v>
      </c>
      <c r="AF121" s="24">
        <v>125.28</v>
      </c>
    </row>
    <row r="122" spans="1:32" s="28" customFormat="1" ht="21" hidden="1" customHeight="1" x14ac:dyDescent="0.3">
      <c r="A122" s="252"/>
      <c r="B122" s="230" t="s">
        <v>55</v>
      </c>
      <c r="C122" s="230"/>
      <c r="D122" s="26">
        <f t="shared" ref="D122:AF122" si="55">D119-D121</f>
        <v>-10.579999999999998</v>
      </c>
      <c r="E122" s="26">
        <f t="shared" si="55"/>
        <v>-6.3799999999999955</v>
      </c>
      <c r="F122" s="26">
        <f t="shared" si="55"/>
        <v>-7.1800000000000068</v>
      </c>
      <c r="G122" s="26">
        <f t="shared" si="55"/>
        <v>-8.480000000000004</v>
      </c>
      <c r="H122" s="26">
        <f t="shared" si="55"/>
        <v>-7.6800000000000068</v>
      </c>
      <c r="I122" s="26">
        <f t="shared" si="55"/>
        <v>-11.180000000000007</v>
      </c>
      <c r="J122" s="26">
        <f t="shared" si="55"/>
        <v>-11.879999999999995</v>
      </c>
      <c r="K122" s="26">
        <f t="shared" si="55"/>
        <v>-20.58</v>
      </c>
      <c r="L122" s="26">
        <f t="shared" si="55"/>
        <v>-18.379999999999995</v>
      </c>
      <c r="M122" s="26">
        <f t="shared" si="55"/>
        <v>-9.2800000000000011</v>
      </c>
      <c r="N122" s="26">
        <f t="shared" si="55"/>
        <v>-10.180000000000007</v>
      </c>
      <c r="O122" s="26">
        <f t="shared" si="55"/>
        <v>-10.180000000000007</v>
      </c>
      <c r="P122" s="26">
        <f t="shared" si="55"/>
        <v>-17.480000000000004</v>
      </c>
      <c r="Q122" s="26">
        <f t="shared" si="55"/>
        <v>-10.879999999999995</v>
      </c>
      <c r="R122" s="26">
        <f t="shared" si="55"/>
        <v>-13.079999999999998</v>
      </c>
      <c r="S122" s="26">
        <f t="shared" si="55"/>
        <v>-12.280000000000001</v>
      </c>
      <c r="T122" s="26">
        <f t="shared" si="55"/>
        <v>-15.780000000000001</v>
      </c>
      <c r="U122" s="26">
        <f t="shared" si="55"/>
        <v>-14.680000000000007</v>
      </c>
      <c r="V122" s="26">
        <f t="shared" si="55"/>
        <v>-21.28</v>
      </c>
      <c r="W122" s="26">
        <f t="shared" si="55"/>
        <v>-18.579999999999998</v>
      </c>
      <c r="X122" s="26">
        <f t="shared" si="55"/>
        <v>-20.980000000000004</v>
      </c>
      <c r="Y122" s="26">
        <f t="shared" si="55"/>
        <v>-20.680000000000007</v>
      </c>
      <c r="Z122" s="26">
        <f t="shared" si="55"/>
        <v>-25.879999999999995</v>
      </c>
      <c r="AA122" s="26">
        <f t="shared" si="55"/>
        <v>-22.480000000000004</v>
      </c>
      <c r="AB122" s="26">
        <f t="shared" si="55"/>
        <v>-22.28</v>
      </c>
      <c r="AC122" s="26">
        <f t="shared" si="55"/>
        <v>-23.680000000000007</v>
      </c>
      <c r="AD122" s="26">
        <f t="shared" si="55"/>
        <v>-25.08</v>
      </c>
      <c r="AE122" s="26">
        <f t="shared" si="55"/>
        <v>-26.879999999999995</v>
      </c>
      <c r="AF122" s="26">
        <f t="shared" si="55"/>
        <v>-27.379999999999995</v>
      </c>
    </row>
    <row r="123" spans="1:32" s="50" customFormat="1" ht="75.75" customHeight="1" x14ac:dyDescent="0.3">
      <c r="A123" s="275" t="s">
        <v>139</v>
      </c>
      <c r="B123" s="277" t="s">
        <v>140</v>
      </c>
      <c r="C123" s="277"/>
      <c r="D123" s="89">
        <f>(D38+D53+D75+D97+D119)/5</f>
        <v>82.44</v>
      </c>
      <c r="E123" s="89">
        <f t="shared" ref="E123:AF123" si="56">(E38+E53+E75+E97+E119)/5</f>
        <v>91.8</v>
      </c>
      <c r="F123" s="89">
        <f t="shared" si="56"/>
        <v>86.560000000000016</v>
      </c>
      <c r="G123" s="89">
        <f t="shared" si="56"/>
        <v>84.98</v>
      </c>
      <c r="H123" s="89">
        <f t="shared" si="56"/>
        <v>88.820000000000007</v>
      </c>
      <c r="I123" s="89">
        <f t="shared" si="56"/>
        <v>86.22</v>
      </c>
      <c r="J123" s="89">
        <f t="shared" si="56"/>
        <v>87.58</v>
      </c>
      <c r="K123" s="89">
        <f t="shared" si="56"/>
        <v>78.400000000000006</v>
      </c>
      <c r="L123" s="89">
        <f t="shared" si="56"/>
        <v>84.84</v>
      </c>
      <c r="M123" s="89">
        <f t="shared" si="56"/>
        <v>91.26</v>
      </c>
      <c r="N123" s="89">
        <f t="shared" si="56"/>
        <v>89.84</v>
      </c>
      <c r="O123" s="89">
        <f t="shared" si="56"/>
        <v>88.96</v>
      </c>
      <c r="P123" s="89">
        <f t="shared" si="56"/>
        <v>87.24</v>
      </c>
      <c r="Q123" s="89">
        <f t="shared" si="56"/>
        <v>89.640000000000015</v>
      </c>
      <c r="R123" s="89">
        <f t="shared" si="56"/>
        <v>88.56</v>
      </c>
      <c r="S123" s="89">
        <f t="shared" si="56"/>
        <v>91.74</v>
      </c>
      <c r="T123" s="89">
        <f t="shared" si="56"/>
        <v>91.72</v>
      </c>
      <c r="U123" s="89">
        <f t="shared" si="56"/>
        <v>90.240000000000009</v>
      </c>
      <c r="V123" s="89">
        <f t="shared" si="56"/>
        <v>89.740000000000009</v>
      </c>
      <c r="W123" s="89">
        <f t="shared" si="56"/>
        <v>89.3</v>
      </c>
      <c r="X123" s="89">
        <f t="shared" si="56"/>
        <v>88.56</v>
      </c>
      <c r="Y123" s="89">
        <f t="shared" si="56"/>
        <v>85.179999999999993</v>
      </c>
      <c r="Z123" s="89">
        <f t="shared" si="56"/>
        <v>86.240000000000009</v>
      </c>
      <c r="AA123" s="89">
        <f t="shared" si="56"/>
        <v>95.320000000000007</v>
      </c>
      <c r="AB123" s="89">
        <f t="shared" si="56"/>
        <v>98.28</v>
      </c>
      <c r="AC123" s="89">
        <f t="shared" si="56"/>
        <v>96.440000000000012</v>
      </c>
      <c r="AD123" s="89">
        <f t="shared" si="56"/>
        <v>88.460000000000008</v>
      </c>
      <c r="AE123" s="89">
        <f t="shared" si="56"/>
        <v>88.22</v>
      </c>
      <c r="AF123" s="89">
        <f t="shared" si="56"/>
        <v>91.940000000000012</v>
      </c>
    </row>
    <row r="124" spans="1:32" s="51" customFormat="1" ht="25.5" hidden="1" customHeight="1" x14ac:dyDescent="0.3">
      <c r="A124" s="276"/>
      <c r="B124" s="278" t="s">
        <v>74</v>
      </c>
      <c r="C124" s="279"/>
    </row>
    <row r="125" spans="1:32" s="53" customFormat="1" ht="21" hidden="1" customHeight="1" x14ac:dyDescent="0.3">
      <c r="A125" s="276"/>
      <c r="B125" s="280" t="s">
        <v>55</v>
      </c>
      <c r="C125" s="281"/>
      <c r="D125" s="52"/>
    </row>
    <row r="126" spans="1:32" s="48" customFormat="1" ht="21" hidden="1" customHeight="1" x14ac:dyDescent="0.3">
      <c r="A126" s="276"/>
      <c r="B126" s="282" t="s">
        <v>141</v>
      </c>
      <c r="C126" s="282"/>
      <c r="D126" s="48">
        <v>84.902600000000007</v>
      </c>
    </row>
    <row r="127" spans="1:32" s="56" customFormat="1" ht="21" hidden="1" customHeight="1" x14ac:dyDescent="0.35">
      <c r="A127" s="276"/>
      <c r="B127" s="54" t="s">
        <v>142</v>
      </c>
      <c r="C127" s="54"/>
      <c r="D127" s="55">
        <f t="shared" ref="D127" si="57">D123-D126</f>
        <v>-2.462600000000009</v>
      </c>
    </row>
  </sheetData>
  <mergeCells count="123">
    <mergeCell ref="A123:A127"/>
    <mergeCell ref="B123:C123"/>
    <mergeCell ref="B124:C124"/>
    <mergeCell ref="B125:C125"/>
    <mergeCell ref="B126:C126"/>
    <mergeCell ref="B64:C64"/>
    <mergeCell ref="A118:A122"/>
    <mergeCell ref="B118:C118"/>
    <mergeCell ref="B119:C119"/>
    <mergeCell ref="B120:C120"/>
    <mergeCell ref="B121:C121"/>
    <mergeCell ref="B122:C122"/>
    <mergeCell ref="A112:A117"/>
    <mergeCell ref="B112:C112"/>
    <mergeCell ref="B113:C113"/>
    <mergeCell ref="B114:B115"/>
    <mergeCell ref="B116:C116"/>
    <mergeCell ref="B117:C117"/>
    <mergeCell ref="B105:C105"/>
    <mergeCell ref="A106:A111"/>
    <mergeCell ref="B106:C106"/>
    <mergeCell ref="B107:C107"/>
    <mergeCell ref="B108:B109"/>
    <mergeCell ref="B110:C110"/>
    <mergeCell ref="B111:C111"/>
    <mergeCell ref="A96:A99"/>
    <mergeCell ref="B96:C96"/>
    <mergeCell ref="B97:C97"/>
    <mergeCell ref="B98:C98"/>
    <mergeCell ref="B99:C99"/>
    <mergeCell ref="A100:A105"/>
    <mergeCell ref="B100:C100"/>
    <mergeCell ref="B101:C101"/>
    <mergeCell ref="B102:B103"/>
    <mergeCell ref="B104:C104"/>
    <mergeCell ref="A90:A95"/>
    <mergeCell ref="B90:C90"/>
    <mergeCell ref="B91:C91"/>
    <mergeCell ref="B92:B93"/>
    <mergeCell ref="B94:C94"/>
    <mergeCell ref="B95:C95"/>
    <mergeCell ref="B83:C83"/>
    <mergeCell ref="A84:A89"/>
    <mergeCell ref="B84:C84"/>
    <mergeCell ref="B85:C85"/>
    <mergeCell ref="B86:B87"/>
    <mergeCell ref="B88:C88"/>
    <mergeCell ref="B89:C89"/>
    <mergeCell ref="A74:A77"/>
    <mergeCell ref="B74:C74"/>
    <mergeCell ref="B75:C75"/>
    <mergeCell ref="B76:C76"/>
    <mergeCell ref="B77:C77"/>
    <mergeCell ref="A78:A83"/>
    <mergeCell ref="B78:C78"/>
    <mergeCell ref="B79:C79"/>
    <mergeCell ref="B80:B81"/>
    <mergeCell ref="B82:C82"/>
    <mergeCell ref="A68:A73"/>
    <mergeCell ref="B68:C68"/>
    <mergeCell ref="B69:C69"/>
    <mergeCell ref="B70:B71"/>
    <mergeCell ref="B72:C72"/>
    <mergeCell ref="B73:C73"/>
    <mergeCell ref="A57:A61"/>
    <mergeCell ref="B57:C57"/>
    <mergeCell ref="B58:C58"/>
    <mergeCell ref="B59:C59"/>
    <mergeCell ref="B61:C61"/>
    <mergeCell ref="A62:A67"/>
    <mergeCell ref="B62:C62"/>
    <mergeCell ref="B63:C63"/>
    <mergeCell ref="B65:C65"/>
    <mergeCell ref="B67:C67"/>
    <mergeCell ref="A46:A51"/>
    <mergeCell ref="B46:C46"/>
    <mergeCell ref="B47:B49"/>
    <mergeCell ref="A52:A56"/>
    <mergeCell ref="B52:C52"/>
    <mergeCell ref="B53:C53"/>
    <mergeCell ref="B54:C54"/>
    <mergeCell ref="B55:C55"/>
    <mergeCell ref="B56:C56"/>
    <mergeCell ref="A36:A39"/>
    <mergeCell ref="B37:C37"/>
    <mergeCell ref="A40:A45"/>
    <mergeCell ref="B40:C40"/>
    <mergeCell ref="B41:C41"/>
    <mergeCell ref="B42:C42"/>
    <mergeCell ref="B28:C28"/>
    <mergeCell ref="B29:C29"/>
    <mergeCell ref="B30:B31"/>
    <mergeCell ref="B32:C32"/>
    <mergeCell ref="B33:C33"/>
    <mergeCell ref="B34:C34"/>
    <mergeCell ref="B38:C38"/>
    <mergeCell ref="A19:A22"/>
    <mergeCell ref="B19:C19"/>
    <mergeCell ref="B20:C20"/>
    <mergeCell ref="B21:C21"/>
    <mergeCell ref="B22:C22"/>
    <mergeCell ref="A23:A35"/>
    <mergeCell ref="B23:C23"/>
    <mergeCell ref="B24:C24"/>
    <mergeCell ref="B25:B26"/>
    <mergeCell ref="B27:C27"/>
    <mergeCell ref="B35:C35"/>
    <mergeCell ref="B12:C12"/>
    <mergeCell ref="B13:B14"/>
    <mergeCell ref="B15:C15"/>
    <mergeCell ref="B16:C16"/>
    <mergeCell ref="B17:C17"/>
    <mergeCell ref="B18:C18"/>
    <mergeCell ref="A3:A5"/>
    <mergeCell ref="B3:C3"/>
    <mergeCell ref="B4:C4"/>
    <mergeCell ref="B5:C5"/>
    <mergeCell ref="A6:A18"/>
    <mergeCell ref="B6:C6"/>
    <mergeCell ref="B7:C7"/>
    <mergeCell ref="B8:B9"/>
    <mergeCell ref="B10:C10"/>
    <mergeCell ref="B11:C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Общий рейтинг ОУ</vt:lpstr>
      <vt:lpstr>IT-опрос</vt:lpstr>
      <vt:lpstr>Общий свод данных</vt:lpstr>
      <vt:lpstr>Информация для bus.gov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2023-12-13T05:27:37Z</dcterms:modified>
</cp:coreProperties>
</file>